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zausmerpc-my.sharepoint.com/personal/tbodwin_zausmer_com/Documents/Desktop/ELS/"/>
    </mc:Choice>
  </mc:AlternateContent>
  <xr:revisionPtr revIDLastSave="44" documentId="8_{BBA1CDCE-2F04-4B5C-BFCA-F20156974E8B}" xr6:coauthVersionLast="47" xr6:coauthVersionMax="47" xr10:uidLastSave="{1A6A1848-0C9B-4F6C-9E09-51DA2942A773}"/>
  <bookViews>
    <workbookView xWindow="-110" yWindow="-110" windowWidth="19420" windowHeight="115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B45" i="1"/>
  <c r="B47" i="1" s="1"/>
  <c r="B50" i="1" s="1"/>
  <c r="C14" i="1"/>
  <c r="F45" i="1"/>
  <c r="E41" i="1"/>
  <c r="E45" i="1" s="1"/>
  <c r="G45" i="1"/>
  <c r="G14" i="1"/>
  <c r="F14" i="1"/>
  <c r="E14" i="1"/>
  <c r="H45" i="1"/>
  <c r="H14" i="1"/>
  <c r="I45" i="1"/>
  <c r="J45" i="1"/>
  <c r="K45" i="1"/>
  <c r="J14" i="1"/>
  <c r="K14" i="1"/>
  <c r="I14" i="1"/>
  <c r="L14" i="1"/>
  <c r="L45" i="1"/>
  <c r="M14" i="1"/>
  <c r="N45" i="1"/>
  <c r="N14" i="1"/>
  <c r="O45" i="1"/>
  <c r="P14" i="1"/>
  <c r="O14" i="1"/>
  <c r="T14" i="1"/>
  <c r="R49" i="1"/>
  <c r="Q49" i="1" s="1"/>
  <c r="C47" i="1" l="1"/>
  <c r="L47" i="1"/>
  <c r="J47" i="1"/>
  <c r="G47" i="1"/>
  <c r="H47" i="1"/>
  <c r="H50" i="1" s="1"/>
  <c r="F49" i="1" s="1"/>
  <c r="F47" i="1"/>
  <c r="E47" i="1"/>
  <c r="E50" i="1" s="1"/>
  <c r="K47" i="1"/>
  <c r="I47" i="1"/>
  <c r="O47" i="1"/>
  <c r="N47" i="1"/>
  <c r="U45" i="1"/>
  <c r="V14" i="1"/>
  <c r="U14" i="1"/>
  <c r="AG45" i="1"/>
  <c r="AF45" i="1"/>
  <c r="AD45" i="1"/>
  <c r="AA45" i="1"/>
  <c r="Z45" i="1"/>
  <c r="X45" i="1"/>
  <c r="W45" i="1"/>
  <c r="R45" i="1"/>
  <c r="Q45" i="1"/>
  <c r="AC36" i="1"/>
  <c r="AC45" i="1" s="1"/>
  <c r="AG14" i="1"/>
  <c r="AF14" i="1"/>
  <c r="AD14" i="1"/>
  <c r="AA14" i="1"/>
  <c r="Z14" i="1"/>
  <c r="Y14" i="1"/>
  <c r="X14" i="1"/>
  <c r="W14" i="1"/>
  <c r="S14" i="1"/>
  <c r="R14" i="1"/>
  <c r="Q14" i="1"/>
  <c r="AC7" i="1"/>
  <c r="AC5" i="1"/>
  <c r="AC14" i="1" l="1"/>
  <c r="Q47" i="1"/>
  <c r="AF47" i="1"/>
  <c r="AF50" i="1" s="1"/>
  <c r="AC47" i="1"/>
  <c r="AC50" i="1" s="1"/>
  <c r="AD47" i="1"/>
  <c r="AD50" i="1" s="1"/>
  <c r="R47" i="1"/>
  <c r="R50" i="1" s="1"/>
  <c r="U47" i="1"/>
  <c r="U50" i="1" s="1"/>
  <c r="W47" i="1"/>
  <c r="W50" i="1" s="1"/>
  <c r="X47" i="1"/>
  <c r="X50" i="1" s="1"/>
  <c r="Z47" i="1"/>
  <c r="Z50" i="1" s="1"/>
  <c r="AA47" i="1"/>
  <c r="AA50" i="1" s="1"/>
  <c r="Q50" i="1" l="1"/>
  <c r="O49" i="1" s="1"/>
  <c r="N49" i="1" l="1"/>
  <c r="N50" i="1" s="1"/>
  <c r="O50" i="1"/>
  <c r="L49" i="1" l="1"/>
  <c r="L50" i="1" s="1"/>
  <c r="K49" i="1"/>
  <c r="K50" i="1" s="1"/>
  <c r="I49" i="1" s="1"/>
  <c r="I50" i="1" s="1"/>
  <c r="F50" i="1" l="1"/>
  <c r="C50" i="1" s="1"/>
</calcChain>
</file>

<file path=xl/sharedStrings.xml><?xml version="1.0" encoding="utf-8"?>
<sst xmlns="http://schemas.openxmlformats.org/spreadsheetml/2006/main" count="137" uniqueCount="99">
  <si>
    <t>Year - Final</t>
  </si>
  <si>
    <t>Budget</t>
  </si>
  <si>
    <t>Year to Date</t>
  </si>
  <si>
    <t>2018-19</t>
  </si>
  <si>
    <t>2017-2018</t>
  </si>
  <si>
    <t>2017-2108</t>
  </si>
  <si>
    <t>2016-2017</t>
  </si>
  <si>
    <t>2016-2107</t>
  </si>
  <si>
    <t>2015-2016</t>
  </si>
  <si>
    <t>Account Number</t>
  </si>
  <si>
    <t>Income:</t>
  </si>
  <si>
    <t>Environmental Law Section Dues</t>
  </si>
  <si>
    <t>1-7-99-400-1050</t>
  </si>
  <si>
    <t>Env. Law Student/Affiliate Dues</t>
  </si>
  <si>
    <t>1-7-99-400-1055</t>
  </si>
  <si>
    <t>Seminar Income</t>
  </si>
  <si>
    <t>1-7-99-400-1125</t>
  </si>
  <si>
    <t>Misc Revenue (Joint Conference Revenue)</t>
  </si>
  <si>
    <t>1-7-99-400-1130</t>
  </si>
  <si>
    <t>Miscellaneous</t>
  </si>
  <si>
    <t>1-7-99-400-not assigned</t>
  </si>
  <si>
    <t xml:space="preserve">Account Inactive </t>
  </si>
  <si>
    <t>1-7-99-400-1330</t>
  </si>
  <si>
    <t>1-7-99-400-1715</t>
  </si>
  <si>
    <t>1-7-99-400-1770</t>
  </si>
  <si>
    <t>Total Income</t>
  </si>
  <si>
    <t>Expenses:</t>
  </si>
  <si>
    <r>
      <rPr>
        <sz val="11"/>
        <color indexed="8"/>
        <rFont val="Helvetica"/>
      </rPr>
      <t>Administrator ($650 per month)</t>
    </r>
  </si>
  <si>
    <t>1-9-99-400-1111</t>
  </si>
  <si>
    <t>1-9-99-400-1145</t>
  </si>
  <si>
    <t>Deskbook Committee/Hosting</t>
  </si>
  <si>
    <t>1-9-99-400-1202</t>
  </si>
  <si>
    <t>Council Meeting Expenses</t>
  </si>
  <si>
    <t>1-9-99-400-1276</t>
  </si>
  <si>
    <t>Webinar Hosting Expenses</t>
  </si>
  <si>
    <t>1-9-99-400-1283</t>
  </si>
  <si>
    <t xml:space="preserve">Annual Meeting Expenses </t>
  </si>
  <si>
    <t>1-9-99-400-1297</t>
  </si>
  <si>
    <t>Membership Comm Expenses</t>
  </si>
  <si>
    <t>1-9-99-400-1311</t>
  </si>
  <si>
    <t>Standing Committee Expenses</t>
  </si>
  <si>
    <t>1-9-99-400-1315</t>
  </si>
  <si>
    <t>Ad Hoc Committee Expenses</t>
  </si>
  <si>
    <t>1-9-99-400-1339</t>
  </si>
  <si>
    <t>Subject Matter Committee Expenses</t>
  </si>
  <si>
    <t>1-9-99-400-1355</t>
  </si>
  <si>
    <t>Summer Conference Expenses</t>
  </si>
  <si>
    <t>1-9-99-400-1357</t>
  </si>
  <si>
    <t>Writing Competition Awards</t>
  </si>
  <si>
    <t>1-9-99-400-1361</t>
  </si>
  <si>
    <t>Law School Support</t>
  </si>
  <si>
    <t>1-9-99-400-1362</t>
  </si>
  <si>
    <t>Legal Milestone Event</t>
  </si>
  <si>
    <t>1-9-99-400-1363</t>
  </si>
  <si>
    <t>Conference/Presentation Expenses (Joint Conference Expenses)</t>
  </si>
  <si>
    <t>1-9-99-400-1365</t>
  </si>
  <si>
    <t xml:space="preserve">Speakers &amp; Entertainment </t>
  </si>
  <si>
    <t>1-9-99-400-1458</t>
  </si>
  <si>
    <t>Travel</t>
  </si>
  <si>
    <t>1-9-99-400-1493</t>
  </si>
  <si>
    <t>1-9-99-400-1528</t>
  </si>
  <si>
    <t>Copying</t>
  </si>
  <si>
    <t>1-9-99-400-1826</t>
  </si>
  <si>
    <t>Newsletter (Journal) Expenses (include $1000 stipend to MELJ editor per issue)</t>
  </si>
  <si>
    <t>1-9-99-400-1833</t>
  </si>
  <si>
    <t>Printing (flyers, plaques, etc.)</t>
  </si>
  <si>
    <t>1-9-99-400-1861</t>
  </si>
  <si>
    <t>Postage</t>
  </si>
  <si>
    <t>1-9-99-400-1868</t>
  </si>
  <si>
    <t>1-9-99-400-1987</t>
  </si>
  <si>
    <t>1-9-99-400-1346</t>
  </si>
  <si>
    <t>1-9-99-400-1353</t>
  </si>
  <si>
    <t>1-9-99-400-1359</t>
  </si>
  <si>
    <t>1-9-99-400-1360</t>
  </si>
  <si>
    <t>1-9-99-400-1364</t>
  </si>
  <si>
    <t>Total Expenses</t>
  </si>
  <si>
    <t>Net Income or Loss</t>
  </si>
  <si>
    <t>Beginning Fund Balance</t>
  </si>
  <si>
    <t>Ending Fund Balance</t>
  </si>
  <si>
    <t>2020-2021</t>
  </si>
  <si>
    <t>2019-2020</t>
  </si>
  <si>
    <t>2021-2022</t>
  </si>
  <si>
    <t>Constant Contact (fka ListServ)</t>
  </si>
  <si>
    <t xml:space="preserve"> </t>
  </si>
  <si>
    <t>2022-2023</t>
  </si>
  <si>
    <t>2023-24</t>
  </si>
  <si>
    <t>Budget (draft)</t>
  </si>
  <si>
    <t>Community Support, Donations, &amp; Sponsorships</t>
  </si>
  <si>
    <t>YTD (through 8/31)</t>
  </si>
  <si>
    <t>2024-25</t>
  </si>
  <si>
    <t>Miscellaneous (badge holders for conference)</t>
  </si>
  <si>
    <t>Telephone (Conference calls - Zoom Account)</t>
  </si>
  <si>
    <t>Law School Networking Events</t>
  </si>
  <si>
    <t>2025-26</t>
  </si>
  <si>
    <t>Amicus Brief Writing Costs</t>
  </si>
  <si>
    <t>Environmental Law Section Budget 2025-26 (FYE September 30, 2026)</t>
  </si>
  <si>
    <t>YTD</t>
  </si>
  <si>
    <t>YTD (through 9/30)</t>
  </si>
  <si>
    <t>Seminar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</si>
</sst>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&quot;$&quot;* #,##0.00&quot; &quot;;&quot; &quot;&quot;$&quot;* \(#,##0.00\);&quot; &quot;&quot;$&quot;* &quot;-&quot;??&quot; &quot;"/>
    <numFmt numFmtId="165" formatCode="_-&quot;$&quot;* #,##0.00_-;_-&quot;$&quot;* \(#,##0.00\)_-;_-&quot;$&quot;* &quot;-&quot;??;_-@_-"/>
    <numFmt numFmtId="166" formatCode="&quot; &quot;* #,##0.00&quot; &quot;;&quot; &quot;* \(#,##0.00\);&quot; &quot;* &quot;-&quot;??&quot; &quot;"/>
    <numFmt numFmtId="167" formatCode="&quot;$&quot;#,##0.00&quot; &quot;;\(&quot;$&quot;#,##0.00\)"/>
  </numFmts>
  <fonts count="9">
    <font>
      <sz val="10"/>
      <color indexed="8"/>
      <name val="Helvetica Neue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Helvetica"/>
    </font>
    <font>
      <b/>
      <sz val="11"/>
      <color indexed="8"/>
      <name val="Calibri"/>
      <family val="2"/>
    </font>
    <font>
      <b/>
      <sz val="11"/>
      <color indexed="8"/>
      <name val="Helvetica"/>
    </font>
    <font>
      <b/>
      <sz val="13"/>
      <color indexed="16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48118533890809E-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ck">
        <color indexed="10"/>
      </bottom>
      <diagonal/>
    </border>
    <border>
      <left style="thin">
        <color indexed="9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10"/>
      </top>
      <bottom/>
      <diagonal/>
    </border>
    <border>
      <left style="thin">
        <color indexed="8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n">
        <color indexed="8"/>
      </right>
      <top/>
      <bottom style="thick">
        <color indexed="10"/>
      </bottom>
      <diagonal/>
    </border>
    <border>
      <left style="thin">
        <color indexed="8"/>
      </left>
      <right style="thin">
        <color indexed="8"/>
      </right>
      <top/>
      <bottom style="thick">
        <color indexed="10"/>
      </bottom>
      <diagonal/>
    </border>
    <border>
      <left style="thin">
        <color indexed="8"/>
      </left>
      <right/>
      <top/>
      <bottom style="thick">
        <color indexed="10"/>
      </bottom>
      <diagonal/>
    </border>
    <border>
      <left/>
      <right style="thin">
        <color indexed="8"/>
      </right>
      <top style="thick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10"/>
      </top>
      <bottom style="thin">
        <color indexed="8"/>
      </bottom>
      <diagonal/>
    </border>
    <border>
      <left style="thin">
        <color indexed="8"/>
      </left>
      <right/>
      <top style="thick">
        <color indexed="10"/>
      </top>
      <bottom style="thin">
        <color indexed="8"/>
      </bottom>
      <diagonal/>
    </border>
    <border>
      <left/>
      <right/>
      <top style="thick">
        <color indexed="1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10"/>
      </bottom>
      <diagonal/>
    </border>
    <border>
      <left style="thin">
        <color indexed="8"/>
      </left>
      <right/>
      <top style="thin">
        <color indexed="8"/>
      </top>
      <bottom style="thick">
        <color indexed="10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ck">
        <color indexed="10"/>
      </top>
      <bottom/>
      <diagonal/>
    </border>
    <border>
      <left style="thin">
        <color indexed="8"/>
      </left>
      <right style="thin">
        <color indexed="9"/>
      </right>
      <top style="thick">
        <color indexed="10"/>
      </top>
      <bottom/>
      <diagonal/>
    </border>
    <border>
      <left style="thin">
        <color indexed="9"/>
      </left>
      <right/>
      <top style="thick">
        <color indexed="10"/>
      </top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8"/>
      </right>
      <top style="thick">
        <color indexed="10"/>
      </top>
      <bottom/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8"/>
      </right>
      <top/>
      <bottom style="thick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8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0" borderId="1" xfId="0" applyNumberFormat="1" applyFont="1" applyBorder="1" applyAlignment="1">
      <alignment vertical="top"/>
    </xf>
    <xf numFmtId="49" fontId="1" fillId="0" borderId="2" xfId="0" applyNumberFormat="1" applyFont="1" applyBorder="1">
      <alignment vertical="top" wrapText="1"/>
    </xf>
    <xf numFmtId="0" fontId="2" fillId="0" borderId="2" xfId="0" applyFont="1" applyBorder="1">
      <alignment vertical="top" wrapText="1"/>
    </xf>
    <xf numFmtId="0" fontId="3" fillId="0" borderId="2" xfId="0" applyFont="1" applyBorder="1">
      <alignment vertical="top" wrapText="1"/>
    </xf>
    <xf numFmtId="0" fontId="2" fillId="0" borderId="3" xfId="0" applyFont="1" applyBorder="1">
      <alignment vertical="top" wrapText="1"/>
    </xf>
    <xf numFmtId="0" fontId="3" fillId="0" borderId="4" xfId="0" applyFont="1" applyBorder="1" applyAlignment="1"/>
    <xf numFmtId="0" fontId="3" fillId="0" borderId="4" xfId="0" applyFont="1" applyBorder="1">
      <alignment vertical="top" wrapText="1"/>
    </xf>
    <xf numFmtId="0" fontId="2" fillId="2" borderId="5" xfId="0" applyFont="1" applyFill="1" applyBorder="1" applyAlignment="1">
      <alignment wrapText="1"/>
    </xf>
    <xf numFmtId="49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5" fillId="5" borderId="6" xfId="0" applyNumberFormat="1" applyFont="1" applyFill="1" applyBorder="1" applyAlignment="1">
      <alignment horizontal="center"/>
    </xf>
    <xf numFmtId="49" fontId="4" fillId="0" borderId="7" xfId="0" applyNumberFormat="1" applyFont="1" applyBorder="1" applyAlignment="1">
      <alignment horizontal="center" wrapText="1"/>
    </xf>
    <xf numFmtId="0" fontId="2" fillId="6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49" fontId="6" fillId="2" borderId="9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4" borderId="10" xfId="0" applyFont="1" applyFill="1" applyBorder="1" applyAlignment="1"/>
    <xf numFmtId="49" fontId="5" fillId="5" borderId="10" xfId="0" applyNumberFormat="1" applyFont="1" applyFill="1" applyBorder="1" applyAlignment="1">
      <alignment horizontal="center"/>
    </xf>
    <xf numFmtId="49" fontId="5" fillId="5" borderId="11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  <xf numFmtId="49" fontId="5" fillId="5" borderId="12" xfId="0" applyNumberFormat="1" applyFont="1" applyFill="1" applyBorder="1" applyAlignment="1"/>
    <xf numFmtId="164" fontId="3" fillId="3" borderId="13" xfId="0" applyNumberFormat="1" applyFont="1" applyFill="1" applyBorder="1" applyAlignment="1"/>
    <xf numFmtId="164" fontId="3" fillId="4" borderId="13" xfId="0" applyNumberFormat="1" applyFont="1" applyFill="1" applyBorder="1" applyAlignment="1"/>
    <xf numFmtId="164" fontId="3" fillId="0" borderId="13" xfId="0" applyNumberFormat="1" applyFont="1" applyBorder="1" applyAlignment="1"/>
    <xf numFmtId="0" fontId="3" fillId="0" borderId="13" xfId="0" applyFont="1" applyBorder="1" applyAlignment="1"/>
    <xf numFmtId="0" fontId="3" fillId="4" borderId="13" xfId="0" applyFont="1" applyFill="1" applyBorder="1" applyAlignment="1"/>
    <xf numFmtId="0" fontId="3" fillId="5" borderId="13" xfId="0" applyFont="1" applyFill="1" applyBorder="1" applyAlignment="1"/>
    <xf numFmtId="0" fontId="3" fillId="5" borderId="14" xfId="0" applyFont="1" applyFill="1" applyBorder="1" applyAlignment="1"/>
    <xf numFmtId="0" fontId="3" fillId="6" borderId="15" xfId="0" applyFont="1" applyFill="1" applyBorder="1" applyAlignment="1"/>
    <xf numFmtId="0" fontId="3" fillId="5" borderId="8" xfId="0" applyFont="1" applyFill="1" applyBorder="1" applyAlignment="1"/>
    <xf numFmtId="49" fontId="3" fillId="0" borderId="16" xfId="0" applyNumberFormat="1" applyFont="1" applyBorder="1" applyAlignment="1"/>
    <xf numFmtId="165" fontId="3" fillId="3" borderId="17" xfId="0" applyNumberFormat="1" applyFont="1" applyFill="1" applyBorder="1" applyAlignment="1"/>
    <xf numFmtId="165" fontId="3" fillId="4" borderId="17" xfId="0" applyNumberFormat="1" applyFont="1" applyFill="1" applyBorder="1" applyAlignment="1"/>
    <xf numFmtId="165" fontId="3" fillId="0" borderId="17" xfId="0" applyNumberFormat="1" applyFont="1" applyBorder="1" applyAlignment="1"/>
    <xf numFmtId="165" fontId="3" fillId="5" borderId="17" xfId="0" applyNumberFormat="1" applyFont="1" applyFill="1" applyBorder="1" applyAlignment="1"/>
    <xf numFmtId="165" fontId="3" fillId="5" borderId="18" xfId="0" applyNumberFormat="1" applyFont="1" applyFill="1" applyBorder="1" applyAlignment="1"/>
    <xf numFmtId="164" fontId="3" fillId="6" borderId="19" xfId="0" applyNumberFormat="1" applyFont="1" applyFill="1" applyBorder="1" applyAlignment="1"/>
    <xf numFmtId="49" fontId="3" fillId="5" borderId="20" xfId="0" applyNumberFormat="1" applyFont="1" applyFill="1" applyBorder="1" applyAlignment="1"/>
    <xf numFmtId="49" fontId="3" fillId="5" borderId="19" xfId="0" applyNumberFormat="1" applyFont="1" applyFill="1" applyBorder="1" applyAlignment="1"/>
    <xf numFmtId="165" fontId="3" fillId="0" borderId="17" xfId="0" applyNumberFormat="1" applyFont="1" applyBorder="1" applyAlignment="1">
      <alignment readingOrder="1"/>
    </xf>
    <xf numFmtId="49" fontId="3" fillId="0" borderId="16" xfId="0" applyNumberFormat="1" applyFont="1" applyBorder="1" applyAlignment="1">
      <alignment vertical="center" wrapText="1"/>
    </xf>
    <xf numFmtId="165" fontId="3" fillId="0" borderId="17" xfId="0" applyNumberFormat="1" applyFont="1" applyBorder="1" applyAlignment="1">
      <alignment wrapText="1"/>
    </xf>
    <xf numFmtId="0" fontId="3" fillId="0" borderId="21" xfId="0" applyFont="1" applyBorder="1" applyAlignment="1"/>
    <xf numFmtId="165" fontId="3" fillId="3" borderId="22" xfId="0" applyNumberFormat="1" applyFont="1" applyFill="1" applyBorder="1" applyAlignment="1"/>
    <xf numFmtId="165" fontId="3" fillId="4" borderId="22" xfId="0" applyNumberFormat="1" applyFont="1" applyFill="1" applyBorder="1" applyAlignment="1"/>
    <xf numFmtId="165" fontId="3" fillId="0" borderId="22" xfId="0" applyNumberFormat="1" applyFont="1" applyBorder="1" applyAlignment="1"/>
    <xf numFmtId="165" fontId="3" fillId="5" borderId="22" xfId="0" applyNumberFormat="1" applyFont="1" applyFill="1" applyBorder="1" applyAlignment="1"/>
    <xf numFmtId="165" fontId="3" fillId="5" borderId="23" xfId="0" applyNumberFormat="1" applyFont="1" applyFill="1" applyBorder="1" applyAlignment="1"/>
    <xf numFmtId="164" fontId="3" fillId="6" borderId="24" xfId="0" applyNumberFormat="1" applyFont="1" applyFill="1" applyBorder="1" applyAlignment="1"/>
    <xf numFmtId="164" fontId="3" fillId="5" borderId="24" xfId="0" applyNumberFormat="1" applyFont="1" applyFill="1" applyBorder="1" applyAlignment="1"/>
    <xf numFmtId="49" fontId="5" fillId="0" borderId="25" xfId="0" applyNumberFormat="1" applyFont="1" applyBorder="1" applyAlignment="1"/>
    <xf numFmtId="165" fontId="5" fillId="3" borderId="6" xfId="0" applyNumberFormat="1" applyFont="1" applyFill="1" applyBorder="1" applyAlignment="1"/>
    <xf numFmtId="165" fontId="5" fillId="4" borderId="6" xfId="0" applyNumberFormat="1" applyFont="1" applyFill="1" applyBorder="1" applyAlignment="1"/>
    <xf numFmtId="165" fontId="5" fillId="0" borderId="6" xfId="0" applyNumberFormat="1" applyFont="1" applyBorder="1" applyAlignment="1"/>
    <xf numFmtId="165" fontId="5" fillId="5" borderId="26" xfId="0" applyNumberFormat="1" applyFont="1" applyFill="1" applyBorder="1" applyAlignment="1"/>
    <xf numFmtId="165" fontId="5" fillId="5" borderId="27" xfId="0" applyNumberFormat="1" applyFont="1" applyFill="1" applyBorder="1" applyAlignment="1"/>
    <xf numFmtId="164" fontId="3" fillId="6" borderId="28" xfId="0" applyNumberFormat="1" applyFont="1" applyFill="1" applyBorder="1" applyAlignment="1"/>
    <xf numFmtId="164" fontId="3" fillId="5" borderId="28" xfId="0" applyNumberFormat="1" applyFont="1" applyFill="1" applyBorder="1" applyAlignment="1"/>
    <xf numFmtId="0" fontId="3" fillId="0" borderId="5" xfId="0" applyFont="1" applyBorder="1" applyAlignment="1"/>
    <xf numFmtId="165" fontId="2" fillId="3" borderId="29" xfId="0" applyNumberFormat="1" applyFont="1" applyFill="1" applyBorder="1" applyAlignment="1"/>
    <xf numFmtId="165" fontId="2" fillId="4" borderId="29" xfId="0" applyNumberFormat="1" applyFont="1" applyFill="1" applyBorder="1" applyAlignment="1"/>
    <xf numFmtId="165" fontId="2" fillId="0" borderId="29" xfId="0" applyNumberFormat="1" applyFont="1" applyBorder="1" applyAlignment="1"/>
    <xf numFmtId="165" fontId="3" fillId="5" borderId="30" xfId="0" applyNumberFormat="1" applyFont="1" applyFill="1" applyBorder="1" applyAlignment="1"/>
    <xf numFmtId="165" fontId="3" fillId="5" borderId="31" xfId="0" applyNumberFormat="1" applyFont="1" applyFill="1" applyBorder="1" applyAlignment="1"/>
    <xf numFmtId="49" fontId="5" fillId="0" borderId="32" xfId="0" applyNumberFormat="1" applyFont="1" applyBorder="1" applyAlignment="1"/>
    <xf numFmtId="165" fontId="2" fillId="3" borderId="33" xfId="0" applyNumberFormat="1" applyFont="1" applyFill="1" applyBorder="1" applyAlignment="1"/>
    <xf numFmtId="165" fontId="2" fillId="4" borderId="33" xfId="0" applyNumberFormat="1" applyFont="1" applyFill="1" applyBorder="1" applyAlignment="1"/>
    <xf numFmtId="165" fontId="2" fillId="0" borderId="33" xfId="0" applyNumberFormat="1" applyFont="1" applyBorder="1" applyAlignment="1"/>
    <xf numFmtId="165" fontId="3" fillId="5" borderId="33" xfId="0" applyNumberFormat="1" applyFont="1" applyFill="1" applyBorder="1" applyAlignment="1"/>
    <xf numFmtId="165" fontId="3" fillId="5" borderId="34" xfId="0" applyNumberFormat="1" applyFont="1" applyFill="1" applyBorder="1" applyAlignment="1"/>
    <xf numFmtId="164" fontId="3" fillId="6" borderId="20" xfId="0" applyNumberFormat="1" applyFont="1" applyFill="1" applyBorder="1" applyAlignment="1"/>
    <xf numFmtId="165" fontId="3" fillId="0" borderId="17" xfId="0" applyNumberFormat="1" applyFont="1" applyBorder="1" applyAlignment="1">
      <alignment horizontal="left" readingOrder="1"/>
    </xf>
    <xf numFmtId="165" fontId="2" fillId="4" borderId="17" xfId="0" applyNumberFormat="1" applyFont="1" applyFill="1" applyBorder="1" applyAlignment="1"/>
    <xf numFmtId="49" fontId="3" fillId="0" borderId="16" xfId="0" applyNumberFormat="1" applyFont="1" applyBorder="1" applyAlignment="1">
      <alignment wrapText="1"/>
    </xf>
    <xf numFmtId="164" fontId="3" fillId="6" borderId="19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wrapText="1"/>
    </xf>
    <xf numFmtId="165" fontId="5" fillId="3" borderId="36" xfId="0" applyNumberFormat="1" applyFont="1" applyFill="1" applyBorder="1" applyAlignment="1"/>
    <xf numFmtId="165" fontId="5" fillId="4" borderId="36" xfId="0" applyNumberFormat="1" applyFont="1" applyFill="1" applyBorder="1" applyAlignment="1"/>
    <xf numFmtId="165" fontId="5" fillId="0" borderId="36" xfId="0" applyNumberFormat="1" applyFont="1" applyBorder="1" applyAlignment="1"/>
    <xf numFmtId="165" fontId="5" fillId="0" borderId="36" xfId="0" applyNumberFormat="1" applyFont="1" applyBorder="1" applyAlignment="1">
      <alignment horizontal="left" readingOrder="1"/>
    </xf>
    <xf numFmtId="165" fontId="4" fillId="4" borderId="36" xfId="0" applyNumberFormat="1" applyFont="1" applyFill="1" applyBorder="1" applyAlignment="1"/>
    <xf numFmtId="165" fontId="5" fillId="5" borderId="36" xfId="0" applyNumberFormat="1" applyFont="1" applyFill="1" applyBorder="1" applyAlignment="1"/>
    <xf numFmtId="165" fontId="5" fillId="5" borderId="37" xfId="0" applyNumberFormat="1" applyFont="1" applyFill="1" applyBorder="1" applyAlignment="1"/>
    <xf numFmtId="0" fontId="5" fillId="2" borderId="9" xfId="0" applyFont="1" applyFill="1" applyBorder="1" applyAlignment="1">
      <alignment wrapText="1"/>
    </xf>
    <xf numFmtId="165" fontId="3" fillId="3" borderId="10" xfId="0" applyNumberFormat="1" applyFont="1" applyFill="1" applyBorder="1" applyAlignment="1"/>
    <xf numFmtId="165" fontId="3" fillId="4" borderId="10" xfId="0" applyNumberFormat="1" applyFont="1" applyFill="1" applyBorder="1" applyAlignment="1"/>
    <xf numFmtId="165" fontId="3" fillId="0" borderId="10" xfId="0" applyNumberFormat="1" applyFont="1" applyBorder="1" applyAlignment="1"/>
    <xf numFmtId="165" fontId="3" fillId="0" borderId="10" xfId="0" applyNumberFormat="1" applyFont="1" applyBorder="1" applyAlignment="1">
      <alignment wrapText="1"/>
    </xf>
    <xf numFmtId="165" fontId="5" fillId="4" borderId="10" xfId="0" applyNumberFormat="1" applyFont="1" applyFill="1" applyBorder="1" applyAlignment="1"/>
    <xf numFmtId="165" fontId="3" fillId="5" borderId="10" xfId="0" applyNumberFormat="1" applyFont="1" applyFill="1" applyBorder="1" applyAlignment="1"/>
    <xf numFmtId="165" fontId="3" fillId="5" borderId="11" xfId="0" applyNumberFormat="1" applyFont="1" applyFill="1" applyBorder="1" applyAlignment="1"/>
    <xf numFmtId="49" fontId="5" fillId="2" borderId="25" xfId="0" applyNumberFormat="1" applyFont="1" applyFill="1" applyBorder="1" applyAlignment="1">
      <alignment wrapText="1"/>
    </xf>
    <xf numFmtId="165" fontId="5" fillId="5" borderId="6" xfId="0" applyNumberFormat="1" applyFont="1" applyFill="1" applyBorder="1" applyAlignment="1"/>
    <xf numFmtId="165" fontId="5" fillId="5" borderId="7" xfId="0" applyNumberFormat="1" applyFont="1" applyFill="1" applyBorder="1" applyAlignment="1"/>
    <xf numFmtId="164" fontId="3" fillId="6" borderId="28" xfId="0" applyNumberFormat="1" applyFont="1" applyFill="1" applyBorder="1" applyAlignment="1">
      <alignment horizontal="center"/>
    </xf>
    <xf numFmtId="164" fontId="3" fillId="5" borderId="28" xfId="0" applyNumberFormat="1" applyFont="1" applyFill="1" applyBorder="1" applyAlignment="1">
      <alignment horizontal="center"/>
    </xf>
    <xf numFmtId="165" fontId="5" fillId="3" borderId="6" xfId="0" applyNumberFormat="1" applyFont="1" applyFill="1" applyBorder="1" applyAlignment="1">
      <alignment readingOrder="1"/>
    </xf>
    <xf numFmtId="165" fontId="5" fillId="4" borderId="6" xfId="0" applyNumberFormat="1" applyFont="1" applyFill="1" applyBorder="1" applyAlignment="1">
      <alignment readingOrder="1"/>
    </xf>
    <xf numFmtId="165" fontId="5" fillId="0" borderId="6" xfId="0" applyNumberFormat="1" applyFont="1" applyBorder="1" applyAlignment="1">
      <alignment readingOrder="1"/>
    </xf>
    <xf numFmtId="165" fontId="5" fillId="0" borderId="38" xfId="0" applyNumberFormat="1" applyFont="1" applyBorder="1" applyAlignment="1"/>
    <xf numFmtId="165" fontId="5" fillId="4" borderId="39" xfId="0" applyNumberFormat="1" applyFont="1" applyFill="1" applyBorder="1" applyAlignment="1"/>
    <xf numFmtId="165" fontId="5" fillId="5" borderId="40" xfId="0" applyNumberFormat="1" applyFont="1" applyFill="1" applyBorder="1" applyAlignment="1"/>
    <xf numFmtId="49" fontId="5" fillId="2" borderId="5" xfId="0" applyNumberFormat="1" applyFont="1" applyFill="1" applyBorder="1" applyAlignment="1">
      <alignment wrapText="1"/>
    </xf>
    <xf numFmtId="165" fontId="5" fillId="3" borderId="29" xfId="0" applyNumberFormat="1" applyFont="1" applyFill="1" applyBorder="1" applyAlignment="1"/>
    <xf numFmtId="165" fontId="5" fillId="4" borderId="29" xfId="0" applyNumberFormat="1" applyFont="1" applyFill="1" applyBorder="1" applyAlignment="1"/>
    <xf numFmtId="165" fontId="5" fillId="0" borderId="29" xfId="0" applyNumberFormat="1" applyFont="1" applyBorder="1" applyAlignment="1"/>
    <xf numFmtId="165" fontId="5" fillId="0" borderId="29" xfId="0" applyNumberFormat="1" applyFont="1" applyBorder="1" applyAlignment="1">
      <alignment wrapText="1"/>
    </xf>
    <xf numFmtId="165" fontId="5" fillId="0" borderId="41" xfId="0" applyNumberFormat="1" applyFont="1" applyBorder="1" applyAlignment="1">
      <alignment wrapText="1"/>
    </xf>
    <xf numFmtId="165" fontId="5" fillId="4" borderId="42" xfId="0" applyNumberFormat="1" applyFont="1" applyFill="1" applyBorder="1" applyAlignment="1"/>
    <xf numFmtId="165" fontId="5" fillId="5" borderId="43" xfId="0" applyNumberFormat="1" applyFont="1" applyFill="1" applyBorder="1" applyAlignment="1"/>
    <xf numFmtId="165" fontId="5" fillId="5" borderId="44" xfId="0" applyNumberFormat="1" applyFont="1" applyFill="1" applyBorder="1" applyAlignment="1"/>
    <xf numFmtId="164" fontId="5" fillId="3" borderId="10" xfId="0" applyNumberFormat="1" applyFont="1" applyFill="1" applyBorder="1" applyAlignment="1"/>
    <xf numFmtId="164" fontId="5" fillId="4" borderId="10" xfId="0" applyNumberFormat="1" applyFont="1" applyFill="1" applyBorder="1" applyAlignment="1"/>
    <xf numFmtId="164" fontId="5" fillId="0" borderId="10" xfId="0" applyNumberFormat="1" applyFont="1" applyBorder="1" applyAlignment="1"/>
    <xf numFmtId="164" fontId="5" fillId="0" borderId="10" xfId="0" applyNumberFormat="1" applyFont="1" applyBorder="1" applyAlignment="1">
      <alignment wrapText="1"/>
    </xf>
    <xf numFmtId="166" fontId="5" fillId="0" borderId="45" xfId="0" applyNumberFormat="1" applyFont="1" applyBorder="1" applyAlignment="1">
      <alignment wrapText="1"/>
    </xf>
    <xf numFmtId="0" fontId="5" fillId="4" borderId="46" xfId="0" applyFont="1" applyFill="1" applyBorder="1" applyAlignment="1"/>
    <xf numFmtId="167" fontId="5" fillId="5" borderId="47" xfId="0" applyNumberFormat="1" applyFont="1" applyFill="1" applyBorder="1" applyAlignment="1"/>
    <xf numFmtId="164" fontId="5" fillId="5" borderId="11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/>
    <xf numFmtId="49" fontId="1" fillId="7" borderId="2" xfId="0" applyNumberFormat="1" applyFont="1" applyFill="1" applyBorder="1">
      <alignment vertical="top" wrapText="1"/>
    </xf>
    <xf numFmtId="0" fontId="2" fillId="7" borderId="2" xfId="0" applyFont="1" applyFill="1" applyBorder="1">
      <alignment vertical="top" wrapText="1"/>
    </xf>
    <xf numFmtId="49" fontId="4" fillId="7" borderId="6" xfId="0" applyNumberFormat="1" applyFont="1" applyFill="1" applyBorder="1" applyAlignment="1">
      <alignment horizontal="center"/>
    </xf>
    <xf numFmtId="49" fontId="4" fillId="7" borderId="10" xfId="0" applyNumberFormat="1" applyFont="1" applyFill="1" applyBorder="1" applyAlignment="1">
      <alignment horizontal="center"/>
    </xf>
    <xf numFmtId="164" fontId="3" fillId="7" borderId="13" xfId="0" applyNumberFormat="1" applyFont="1" applyFill="1" applyBorder="1" applyAlignment="1"/>
    <xf numFmtId="165" fontId="3" fillId="7" borderId="17" xfId="0" applyNumberFormat="1" applyFont="1" applyFill="1" applyBorder="1" applyAlignment="1"/>
    <xf numFmtId="165" fontId="3" fillId="7" borderId="22" xfId="0" applyNumberFormat="1" applyFont="1" applyFill="1" applyBorder="1" applyAlignment="1"/>
    <xf numFmtId="165" fontId="5" fillId="7" borderId="6" xfId="0" applyNumberFormat="1" applyFont="1" applyFill="1" applyBorder="1" applyAlignment="1"/>
    <xf numFmtId="165" fontId="2" fillId="7" borderId="29" xfId="0" applyNumberFormat="1" applyFont="1" applyFill="1" applyBorder="1" applyAlignment="1"/>
    <xf numFmtId="165" fontId="2" fillId="7" borderId="33" xfId="0" applyNumberFormat="1" applyFont="1" applyFill="1" applyBorder="1" applyAlignment="1"/>
    <xf numFmtId="165" fontId="5" fillId="7" borderId="36" xfId="0" applyNumberFormat="1" applyFont="1" applyFill="1" applyBorder="1" applyAlignment="1"/>
    <xf numFmtId="165" fontId="3" fillId="7" borderId="10" xfId="0" applyNumberFormat="1" applyFont="1" applyFill="1" applyBorder="1" applyAlignment="1"/>
    <xf numFmtId="165" fontId="5" fillId="7" borderId="6" xfId="0" applyNumberFormat="1" applyFont="1" applyFill="1" applyBorder="1" applyAlignment="1">
      <alignment readingOrder="1"/>
    </xf>
    <xf numFmtId="165" fontId="5" fillId="7" borderId="29" xfId="0" applyNumberFormat="1" applyFont="1" applyFill="1" applyBorder="1" applyAlignment="1"/>
    <xf numFmtId="164" fontId="5" fillId="7" borderId="10" xfId="0" applyNumberFormat="1" applyFont="1" applyFill="1" applyBorder="1" applyAlignment="1"/>
    <xf numFmtId="0" fontId="0" fillId="7" borderId="0" xfId="0" applyNumberFormat="1" applyFill="1">
      <alignment vertical="top" wrapText="1"/>
    </xf>
    <xf numFmtId="49" fontId="1" fillId="0" borderId="2" xfId="0" applyNumberFormat="1" applyFont="1" applyFill="1" applyBorder="1">
      <alignment vertical="top" wrapText="1"/>
    </xf>
    <xf numFmtId="0" fontId="2" fillId="0" borderId="2" xfId="0" applyFont="1" applyFill="1" applyBorder="1">
      <alignment vertical="top" wrapText="1"/>
    </xf>
    <xf numFmtId="49" fontId="4" fillId="0" borderId="6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/>
    <xf numFmtId="165" fontId="3" fillId="0" borderId="17" xfId="0" applyNumberFormat="1" applyFont="1" applyFill="1" applyBorder="1" applyAlignment="1"/>
    <xf numFmtId="165" fontId="3" fillId="0" borderId="22" xfId="0" applyNumberFormat="1" applyFont="1" applyFill="1" applyBorder="1" applyAlignment="1"/>
    <xf numFmtId="165" fontId="5" fillId="0" borderId="6" xfId="0" applyNumberFormat="1" applyFont="1" applyFill="1" applyBorder="1" applyAlignment="1"/>
    <xf numFmtId="165" fontId="2" fillId="0" borderId="29" xfId="0" applyNumberFormat="1" applyFont="1" applyFill="1" applyBorder="1" applyAlignment="1"/>
    <xf numFmtId="165" fontId="2" fillId="0" borderId="33" xfId="0" applyNumberFormat="1" applyFont="1" applyFill="1" applyBorder="1" applyAlignment="1"/>
    <xf numFmtId="165" fontId="5" fillId="0" borderId="36" xfId="0" applyNumberFormat="1" applyFont="1" applyFill="1" applyBorder="1" applyAlignment="1"/>
    <xf numFmtId="165" fontId="3" fillId="0" borderId="10" xfId="0" applyNumberFormat="1" applyFont="1" applyFill="1" applyBorder="1" applyAlignment="1"/>
    <xf numFmtId="165" fontId="5" fillId="0" borderId="6" xfId="0" applyNumberFormat="1" applyFont="1" applyFill="1" applyBorder="1" applyAlignment="1">
      <alignment readingOrder="1"/>
    </xf>
    <xf numFmtId="165" fontId="5" fillId="0" borderId="29" xfId="0" applyNumberFormat="1" applyFont="1" applyFill="1" applyBorder="1" applyAlignment="1"/>
    <xf numFmtId="164" fontId="5" fillId="0" borderId="10" xfId="0" applyNumberFormat="1" applyFont="1" applyFill="1" applyBorder="1" applyAlignment="1"/>
    <xf numFmtId="0" fontId="0" fillId="0" borderId="0" xfId="0" applyNumberFormat="1" applyFill="1">
      <alignment vertical="top" wrapText="1"/>
    </xf>
    <xf numFmtId="49" fontId="8" fillId="3" borderId="10" xfId="0" applyNumberFormat="1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165" fontId="3" fillId="8" borderId="17" xfId="0" applyNumberFormat="1" applyFont="1" applyFill="1" applyBorder="1" applyAlignment="1"/>
    <xf numFmtId="49" fontId="3" fillId="8" borderId="16" xfId="0" applyNumberFormat="1" applyFont="1" applyFill="1" applyBorder="1" applyAlignment="1"/>
    <xf numFmtId="49" fontId="3" fillId="8" borderId="16" xfId="0" applyNumberFormat="1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vertical="top"/>
    </xf>
    <xf numFmtId="49" fontId="4" fillId="9" borderId="6" xfId="0" applyNumberFormat="1" applyFont="1" applyFill="1" applyBorder="1" applyAlignment="1">
      <alignment horizontal="center"/>
    </xf>
    <xf numFmtId="49" fontId="8" fillId="9" borderId="10" xfId="0" applyNumberFormat="1" applyFont="1" applyFill="1" applyBorder="1" applyAlignment="1">
      <alignment horizontal="center"/>
    </xf>
    <xf numFmtId="164" fontId="3" fillId="9" borderId="13" xfId="0" applyNumberFormat="1" applyFont="1" applyFill="1" applyBorder="1" applyAlignment="1"/>
    <xf numFmtId="165" fontId="3" fillId="9" borderId="17" xfId="0" applyNumberFormat="1" applyFont="1" applyFill="1" applyBorder="1" applyAlignment="1"/>
    <xf numFmtId="165" fontId="3" fillId="9" borderId="22" xfId="0" applyNumberFormat="1" applyFont="1" applyFill="1" applyBorder="1" applyAlignment="1"/>
    <xf numFmtId="165" fontId="5" fillId="9" borderId="6" xfId="0" applyNumberFormat="1" applyFont="1" applyFill="1" applyBorder="1" applyAlignment="1"/>
    <xf numFmtId="165" fontId="2" fillId="9" borderId="29" xfId="0" applyNumberFormat="1" applyFont="1" applyFill="1" applyBorder="1" applyAlignment="1"/>
    <xf numFmtId="165" fontId="2" fillId="9" borderId="33" xfId="0" applyNumberFormat="1" applyFont="1" applyFill="1" applyBorder="1" applyAlignment="1"/>
    <xf numFmtId="165" fontId="5" fillId="9" borderId="36" xfId="0" applyNumberFormat="1" applyFont="1" applyFill="1" applyBorder="1" applyAlignment="1"/>
    <xf numFmtId="165" fontId="3" fillId="9" borderId="10" xfId="0" applyNumberFormat="1" applyFont="1" applyFill="1" applyBorder="1" applyAlignment="1"/>
    <xf numFmtId="165" fontId="5" fillId="9" borderId="6" xfId="0" applyNumberFormat="1" applyFont="1" applyFill="1" applyBorder="1" applyAlignment="1">
      <alignment readingOrder="1"/>
    </xf>
    <xf numFmtId="165" fontId="5" fillId="9" borderId="29" xfId="0" applyNumberFormat="1" applyFont="1" applyFill="1" applyBorder="1" applyAlignment="1"/>
    <xf numFmtId="164" fontId="5" fillId="9" borderId="10" xfId="0" applyNumberFormat="1" applyFont="1" applyFill="1" applyBorder="1" applyAlignment="1"/>
    <xf numFmtId="0" fontId="0" fillId="9" borderId="0" xfId="0" applyNumberFormat="1" applyFill="1">
      <alignment vertical="top" wrapText="1"/>
    </xf>
    <xf numFmtId="165" fontId="3" fillId="10" borderId="17" xfId="0" applyNumberFormat="1" applyFont="1" applyFill="1" applyBorder="1" applyAlignment="1"/>
    <xf numFmtId="49" fontId="3" fillId="0" borderId="16" xfId="0" applyNumberFormat="1" applyFont="1" applyFill="1" applyBorder="1" applyAlignment="1"/>
    <xf numFmtId="165" fontId="3" fillId="11" borderId="17" xfId="0" applyNumberFormat="1" applyFont="1" applyFill="1" applyBorder="1" applyAlignment="1"/>
    <xf numFmtId="49" fontId="3" fillId="8" borderId="16" xfId="0" applyNumberFormat="1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vertical="center" wrapText="1"/>
    </xf>
    <xf numFmtId="165" fontId="3" fillId="12" borderId="17" xfId="0" applyNumberFormat="1" applyFont="1" applyFill="1" applyBorder="1" applyAlignment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515151"/>
      <rgbColor rgb="FFDBDBDB"/>
      <rgbColor rgb="FFC0C0C0"/>
      <rgbColor rgb="FF75D5FF"/>
      <rgbColor rgb="FFFFFFFF"/>
      <rgbColor rgb="FFACFFA3"/>
      <rgbColor rgb="FFFE2C33"/>
      <rgbColor rgb="FFFF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N52"/>
  <sheetViews>
    <sheetView showGridLines="0" tabSelected="1" zoomScale="82" zoomScaleNormal="82" workbookViewId="0">
      <pane xSplit="1" ySplit="1" topLeftCell="B2" activePane="bottomRight" state="frozen"/>
      <selection pane="topRight"/>
      <selection pane="bottomLeft"/>
      <selection pane="bottomRight" activeCell="C9" sqref="C9"/>
    </sheetView>
  </sheetViews>
  <sheetFormatPr defaultColWidth="16.26953125" defaultRowHeight="19.899999999999999" customHeight="1"/>
  <cols>
    <col min="1" max="1" width="46.453125" style="1" customWidth="1"/>
    <col min="2" max="2" width="20.81640625" style="1" customWidth="1"/>
    <col min="3" max="3" width="25.81640625" style="1" customWidth="1"/>
    <col min="4" max="4" width="3.26953125" style="1" customWidth="1"/>
    <col min="5" max="5" width="17.7265625" style="1" bestFit="1" customWidth="1"/>
    <col min="6" max="6" width="14.54296875" style="1" customWidth="1"/>
    <col min="7" max="7" width="1.81640625" style="1" customWidth="1"/>
    <col min="8" max="8" width="17.7265625" style="156" bestFit="1" customWidth="1"/>
    <col min="9" max="9" width="14.54296875" style="156" customWidth="1"/>
    <col min="10" max="10" width="1.81640625" style="1" customWidth="1"/>
    <col min="11" max="12" width="14.54296875" style="1" customWidth="1"/>
    <col min="13" max="13" width="1.81640625" style="1" customWidth="1"/>
    <col min="14" max="15" width="14.54296875" style="156" customWidth="1"/>
    <col min="16" max="16" width="1.81640625" style="1" customWidth="1"/>
    <col min="17" max="18" width="14.54296875" style="140" customWidth="1"/>
    <col min="19" max="19" width="1.81640625" style="1" customWidth="1"/>
    <col min="20" max="21" width="14.54296875" style="1" customWidth="1"/>
    <col min="22" max="22" width="2" style="1" customWidth="1"/>
    <col min="23" max="24" width="14.54296875" style="1" customWidth="1"/>
    <col min="25" max="25" width="2" style="1" customWidth="1"/>
    <col min="26" max="26" width="14.54296875" style="1" customWidth="1"/>
    <col min="27" max="27" width="15" style="1" customWidth="1"/>
    <col min="28" max="28" width="1.7265625" style="1" customWidth="1"/>
    <col min="29" max="29" width="13" style="1" customWidth="1"/>
    <col min="30" max="30" width="14.1796875" style="1" customWidth="1"/>
    <col min="31" max="31" width="1.7265625" style="1" customWidth="1"/>
    <col min="32" max="33" width="15" style="1" customWidth="1"/>
    <col min="34" max="34" width="2" style="1" customWidth="1"/>
    <col min="35" max="35" width="20.7265625" style="1" customWidth="1"/>
    <col min="36" max="274" width="16.26953125" style="1" customWidth="1"/>
  </cols>
  <sheetData>
    <row r="1" spans="1:35" ht="28.5" customHeight="1" thickBot="1">
      <c r="A1" s="2" t="s">
        <v>95</v>
      </c>
      <c r="B1" s="2"/>
      <c r="C1" s="2"/>
      <c r="D1" s="163"/>
      <c r="E1" s="3"/>
      <c r="F1" s="4"/>
      <c r="G1" s="4"/>
      <c r="H1" s="141"/>
      <c r="I1" s="142"/>
      <c r="J1" s="4"/>
      <c r="K1" s="3"/>
      <c r="L1" s="4"/>
      <c r="M1" s="4"/>
      <c r="N1" s="141"/>
      <c r="O1" s="142"/>
      <c r="P1" s="4"/>
      <c r="Q1" s="125"/>
      <c r="R1" s="126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/>
      <c r="AG1" s="6"/>
      <c r="AH1" s="7"/>
      <c r="AI1" s="8"/>
    </row>
    <row r="2" spans="1:35" ht="18" customHeight="1" thickTop="1">
      <c r="A2" s="9"/>
      <c r="B2" s="10" t="s">
        <v>96</v>
      </c>
      <c r="C2" s="10" t="s">
        <v>1</v>
      </c>
      <c r="D2" s="164"/>
      <c r="E2" s="10" t="s">
        <v>97</v>
      </c>
      <c r="F2" s="10" t="s">
        <v>1</v>
      </c>
      <c r="G2" s="11"/>
      <c r="H2" s="143" t="s">
        <v>88</v>
      </c>
      <c r="I2" s="143" t="s">
        <v>1</v>
      </c>
      <c r="J2" s="11"/>
      <c r="K2" s="10" t="s">
        <v>0</v>
      </c>
      <c r="L2" s="10" t="s">
        <v>86</v>
      </c>
      <c r="M2" s="11"/>
      <c r="N2" s="143" t="s">
        <v>0</v>
      </c>
      <c r="O2" s="143" t="s">
        <v>1</v>
      </c>
      <c r="P2" s="11"/>
      <c r="Q2" s="127" t="s">
        <v>0</v>
      </c>
      <c r="R2" s="127" t="s">
        <v>1</v>
      </c>
      <c r="S2" s="11"/>
      <c r="T2" s="12" t="s">
        <v>0</v>
      </c>
      <c r="U2" s="12" t="s">
        <v>1</v>
      </c>
      <c r="V2" s="11"/>
      <c r="W2" s="12" t="s">
        <v>0</v>
      </c>
      <c r="X2" s="12" t="s">
        <v>1</v>
      </c>
      <c r="Y2" s="11"/>
      <c r="Z2" s="12" t="s">
        <v>0</v>
      </c>
      <c r="AA2" s="12" t="s">
        <v>1</v>
      </c>
      <c r="AB2" s="11"/>
      <c r="AC2" s="12" t="s">
        <v>2</v>
      </c>
      <c r="AD2" s="12" t="s">
        <v>1</v>
      </c>
      <c r="AE2" s="11"/>
      <c r="AF2" s="13" t="s">
        <v>2</v>
      </c>
      <c r="AG2" s="14" t="s">
        <v>1</v>
      </c>
      <c r="AH2" s="15"/>
      <c r="AI2" s="16"/>
    </row>
    <row r="3" spans="1:35" ht="18" customHeight="1" thickBot="1">
      <c r="A3" s="17"/>
      <c r="B3" s="162" t="s">
        <v>93</v>
      </c>
      <c r="C3" s="162" t="s">
        <v>93</v>
      </c>
      <c r="D3" s="165"/>
      <c r="E3" s="162" t="s">
        <v>89</v>
      </c>
      <c r="F3" s="157" t="s">
        <v>89</v>
      </c>
      <c r="G3" s="18"/>
      <c r="H3" s="158" t="s">
        <v>85</v>
      </c>
      <c r="I3" s="158" t="s">
        <v>85</v>
      </c>
      <c r="J3" s="18"/>
      <c r="K3" s="158" t="s">
        <v>84</v>
      </c>
      <c r="L3" s="158" t="s">
        <v>84</v>
      </c>
      <c r="M3" s="18"/>
      <c r="N3" s="144" t="s">
        <v>81</v>
      </c>
      <c r="O3" s="144" t="s">
        <v>81</v>
      </c>
      <c r="P3" s="18"/>
      <c r="Q3" s="128" t="s">
        <v>79</v>
      </c>
      <c r="R3" s="128" t="s">
        <v>79</v>
      </c>
      <c r="S3" s="18"/>
      <c r="T3" s="19" t="s">
        <v>80</v>
      </c>
      <c r="U3" s="19" t="s">
        <v>80</v>
      </c>
      <c r="V3" s="18"/>
      <c r="W3" s="19" t="s">
        <v>3</v>
      </c>
      <c r="X3" s="19" t="s">
        <v>3</v>
      </c>
      <c r="Y3" s="18"/>
      <c r="Z3" s="19" t="s">
        <v>4</v>
      </c>
      <c r="AA3" s="19" t="s">
        <v>5</v>
      </c>
      <c r="AB3" s="18"/>
      <c r="AC3" s="19" t="s">
        <v>6</v>
      </c>
      <c r="AD3" s="19" t="s">
        <v>7</v>
      </c>
      <c r="AE3" s="20"/>
      <c r="AF3" s="21" t="s">
        <v>8</v>
      </c>
      <c r="AG3" s="22" t="s">
        <v>8</v>
      </c>
      <c r="AH3" s="23"/>
      <c r="AI3" s="24" t="s">
        <v>9</v>
      </c>
    </row>
    <row r="4" spans="1:35" ht="18" customHeight="1" thickTop="1">
      <c r="A4" s="25" t="s">
        <v>10</v>
      </c>
      <c r="B4" s="26"/>
      <c r="C4" s="26"/>
      <c r="D4" s="166"/>
      <c r="E4" s="26"/>
      <c r="F4" s="26"/>
      <c r="G4" s="27"/>
      <c r="H4" s="145"/>
      <c r="I4" s="145"/>
      <c r="J4" s="27"/>
      <c r="K4" s="145"/>
      <c r="L4" s="145"/>
      <c r="M4" s="27"/>
      <c r="N4" s="145"/>
      <c r="O4" s="145"/>
      <c r="P4" s="27"/>
      <c r="Q4" s="129"/>
      <c r="R4" s="129"/>
      <c r="S4" s="27"/>
      <c r="T4" s="28"/>
      <c r="U4" s="28"/>
      <c r="V4" s="27"/>
      <c r="W4" s="28"/>
      <c r="X4" s="28"/>
      <c r="Y4" s="27"/>
      <c r="Z4" s="28"/>
      <c r="AA4" s="28"/>
      <c r="AB4" s="27"/>
      <c r="AC4" s="28"/>
      <c r="AD4" s="29"/>
      <c r="AE4" s="30"/>
      <c r="AF4" s="31"/>
      <c r="AG4" s="32"/>
      <c r="AH4" s="33"/>
      <c r="AI4" s="34"/>
    </row>
    <row r="5" spans="1:35" ht="18" customHeight="1">
      <c r="A5" s="35" t="s">
        <v>11</v>
      </c>
      <c r="B5" s="178"/>
      <c r="C5" s="36">
        <v>16000</v>
      </c>
      <c r="D5" s="167"/>
      <c r="E5" s="183">
        <v>16135</v>
      </c>
      <c r="F5" s="36">
        <v>17000</v>
      </c>
      <c r="G5" s="37"/>
      <c r="H5" s="146">
        <v>16695</v>
      </c>
      <c r="I5" s="146">
        <v>17000</v>
      </c>
      <c r="J5" s="37"/>
      <c r="K5" s="146">
        <v>17010</v>
      </c>
      <c r="L5" s="146">
        <v>15000</v>
      </c>
      <c r="M5" s="37"/>
      <c r="N5" s="146">
        <v>16975</v>
      </c>
      <c r="O5" s="146">
        <v>15000</v>
      </c>
      <c r="P5" s="37"/>
      <c r="Q5" s="130">
        <v>16485</v>
      </c>
      <c r="R5" s="130">
        <v>15000</v>
      </c>
      <c r="S5" s="37"/>
      <c r="T5" s="38">
        <v>16380</v>
      </c>
      <c r="U5" s="38">
        <v>15000</v>
      </c>
      <c r="V5" s="37"/>
      <c r="W5" s="38">
        <v>15540</v>
      </c>
      <c r="X5" s="38">
        <v>15000</v>
      </c>
      <c r="Y5" s="37"/>
      <c r="Z5" s="38">
        <v>14280</v>
      </c>
      <c r="AA5" s="38">
        <v>15000</v>
      </c>
      <c r="AB5" s="37"/>
      <c r="AC5" s="38">
        <f>14880+150</f>
        <v>15030</v>
      </c>
      <c r="AD5" s="38">
        <v>16000</v>
      </c>
      <c r="AE5" s="37"/>
      <c r="AF5" s="39">
        <v>14970</v>
      </c>
      <c r="AG5" s="40">
        <v>16000</v>
      </c>
      <c r="AH5" s="41"/>
      <c r="AI5" s="42" t="s">
        <v>12</v>
      </c>
    </row>
    <row r="6" spans="1:35" ht="18" customHeight="1">
      <c r="A6" s="35" t="s">
        <v>13</v>
      </c>
      <c r="B6" s="36"/>
      <c r="C6" s="36">
        <v>0</v>
      </c>
      <c r="D6" s="167"/>
      <c r="E6" s="36">
        <v>0</v>
      </c>
      <c r="F6" s="36">
        <v>90</v>
      </c>
      <c r="G6" s="37"/>
      <c r="H6" s="146"/>
      <c r="I6" s="146">
        <v>90</v>
      </c>
      <c r="J6" s="37"/>
      <c r="K6" s="146">
        <v>35</v>
      </c>
      <c r="L6" s="146">
        <v>90</v>
      </c>
      <c r="M6" s="37"/>
      <c r="N6" s="146">
        <v>70</v>
      </c>
      <c r="O6" s="146">
        <v>90</v>
      </c>
      <c r="P6" s="37"/>
      <c r="Q6" s="130">
        <v>70</v>
      </c>
      <c r="R6" s="130">
        <v>90</v>
      </c>
      <c r="S6" s="37"/>
      <c r="T6" s="38">
        <v>70</v>
      </c>
      <c r="U6" s="38">
        <v>90</v>
      </c>
      <c r="V6" s="37"/>
      <c r="W6" s="38">
        <v>35</v>
      </c>
      <c r="X6" s="38">
        <v>90</v>
      </c>
      <c r="Y6" s="37"/>
      <c r="Z6" s="38">
        <v>120</v>
      </c>
      <c r="AA6" s="38">
        <v>90</v>
      </c>
      <c r="AB6" s="37"/>
      <c r="AC6" s="38">
        <v>90</v>
      </c>
      <c r="AD6" s="38">
        <v>60</v>
      </c>
      <c r="AE6" s="37"/>
      <c r="AF6" s="39">
        <v>90</v>
      </c>
      <c r="AG6" s="40">
        <v>60</v>
      </c>
      <c r="AH6" s="41"/>
      <c r="AI6" s="43" t="s">
        <v>14</v>
      </c>
    </row>
    <row r="7" spans="1:35" ht="18" customHeight="1">
      <c r="A7" s="35" t="s">
        <v>15</v>
      </c>
      <c r="B7" s="36"/>
      <c r="C7" s="36">
        <v>6269.2</v>
      </c>
      <c r="D7" s="167"/>
      <c r="E7" s="36">
        <v>6269.2</v>
      </c>
      <c r="F7" s="36">
        <v>250</v>
      </c>
      <c r="G7" s="37"/>
      <c r="H7" s="146">
        <v>4460.8599999999997</v>
      </c>
      <c r="I7" s="146">
        <v>250</v>
      </c>
      <c r="J7" s="37"/>
      <c r="K7" s="146">
        <v>6575.84</v>
      </c>
      <c r="L7" s="146">
        <v>250</v>
      </c>
      <c r="M7" s="37"/>
      <c r="N7" s="146">
        <v>757.3</v>
      </c>
      <c r="O7" s="146">
        <v>250</v>
      </c>
      <c r="P7" s="37"/>
      <c r="Q7" s="130">
        <v>1048.42</v>
      </c>
      <c r="R7" s="130">
        <v>250</v>
      </c>
      <c r="S7" s="37"/>
      <c r="T7" s="38">
        <v>4065.79</v>
      </c>
      <c r="U7" s="38">
        <v>6000</v>
      </c>
      <c r="V7" s="37"/>
      <c r="W7" s="38">
        <v>22950</v>
      </c>
      <c r="X7" s="38">
        <v>4000</v>
      </c>
      <c r="Y7" s="37"/>
      <c r="Z7" s="38">
        <v>9680.77</v>
      </c>
      <c r="AA7" s="44">
        <v>4000</v>
      </c>
      <c r="AB7" s="37"/>
      <c r="AC7" s="38">
        <f>2396.21+5109.87</f>
        <v>7506.08</v>
      </c>
      <c r="AD7" s="38">
        <v>4000</v>
      </c>
      <c r="AE7" s="37"/>
      <c r="AF7" s="39">
        <v>5781.81</v>
      </c>
      <c r="AG7" s="40">
        <v>4000</v>
      </c>
      <c r="AH7" s="41"/>
      <c r="AI7" s="43" t="s">
        <v>16</v>
      </c>
    </row>
    <row r="8" spans="1:35" ht="18" customHeight="1">
      <c r="A8" s="45" t="s">
        <v>17</v>
      </c>
      <c r="B8" s="178"/>
      <c r="C8" s="36">
        <v>0</v>
      </c>
      <c r="D8" s="167"/>
      <c r="E8" s="180">
        <v>0</v>
      </c>
      <c r="F8" s="36">
        <v>4100</v>
      </c>
      <c r="G8" s="37"/>
      <c r="H8" s="146"/>
      <c r="I8" s="146">
        <v>1800</v>
      </c>
      <c r="J8" s="37"/>
      <c r="K8" s="146"/>
      <c r="L8" s="146">
        <v>1800</v>
      </c>
      <c r="M8" s="37"/>
      <c r="N8" s="146">
        <v>1471.44</v>
      </c>
      <c r="O8" s="146">
        <v>1800</v>
      </c>
      <c r="P8" s="37"/>
      <c r="Q8" s="130">
        <v>0</v>
      </c>
      <c r="R8" s="130">
        <v>3000</v>
      </c>
      <c r="S8" s="37"/>
      <c r="T8" s="38"/>
      <c r="U8" s="38"/>
      <c r="V8" s="37"/>
      <c r="W8" s="38"/>
      <c r="X8" s="38"/>
      <c r="Y8" s="37"/>
      <c r="Z8" s="38"/>
      <c r="AA8" s="38"/>
      <c r="AB8" s="37"/>
      <c r="AC8" s="46"/>
      <c r="AD8" s="46"/>
      <c r="AE8" s="37"/>
      <c r="AF8" s="39"/>
      <c r="AG8" s="40"/>
      <c r="AH8" s="41"/>
      <c r="AI8" s="43" t="s">
        <v>18</v>
      </c>
    </row>
    <row r="9" spans="1:35" ht="18" customHeight="1">
      <c r="A9" s="35" t="s">
        <v>19</v>
      </c>
      <c r="B9" s="36"/>
      <c r="C9" s="36"/>
      <c r="D9" s="167"/>
      <c r="E9" s="36"/>
      <c r="F9" s="36"/>
      <c r="G9" s="37"/>
      <c r="H9" s="146"/>
      <c r="I9" s="146"/>
      <c r="J9" s="37"/>
      <c r="K9" s="146"/>
      <c r="L9" s="146"/>
      <c r="M9" s="37"/>
      <c r="N9" s="146"/>
      <c r="O9" s="146"/>
      <c r="P9" s="37"/>
      <c r="Q9" s="130"/>
      <c r="R9" s="130"/>
      <c r="S9" s="37"/>
      <c r="T9" s="38"/>
      <c r="U9" s="38"/>
      <c r="V9" s="37"/>
      <c r="W9" s="38"/>
      <c r="X9" s="38"/>
      <c r="Y9" s="37"/>
      <c r="Z9" s="38"/>
      <c r="AA9" s="38"/>
      <c r="AB9" s="37"/>
      <c r="AC9" s="46"/>
      <c r="AD9" s="46"/>
      <c r="AE9" s="37"/>
      <c r="AF9" s="39"/>
      <c r="AG9" s="40"/>
      <c r="AH9" s="41"/>
      <c r="AI9" s="43" t="s">
        <v>20</v>
      </c>
    </row>
    <row r="10" spans="1:35" ht="18" customHeight="1">
      <c r="A10" s="45" t="s">
        <v>21</v>
      </c>
      <c r="B10" s="36"/>
      <c r="C10" s="36"/>
      <c r="D10" s="167"/>
      <c r="E10" s="36"/>
      <c r="F10" s="36"/>
      <c r="G10" s="37"/>
      <c r="H10" s="146"/>
      <c r="I10" s="146"/>
      <c r="J10" s="37"/>
      <c r="K10" s="146"/>
      <c r="L10" s="146"/>
      <c r="M10" s="37"/>
      <c r="N10" s="146"/>
      <c r="O10" s="146"/>
      <c r="P10" s="37"/>
      <c r="Q10" s="130"/>
      <c r="R10" s="130"/>
      <c r="S10" s="37"/>
      <c r="T10" s="38"/>
      <c r="U10" s="38"/>
      <c r="V10" s="37"/>
      <c r="W10" s="38"/>
      <c r="X10" s="38"/>
      <c r="Y10" s="37"/>
      <c r="Z10" s="38"/>
      <c r="AA10" s="38"/>
      <c r="AB10" s="37"/>
      <c r="AC10" s="38"/>
      <c r="AD10" s="38"/>
      <c r="AE10" s="37"/>
      <c r="AF10" s="39"/>
      <c r="AG10" s="40">
        <v>0</v>
      </c>
      <c r="AH10" s="41"/>
      <c r="AI10" s="43" t="s">
        <v>22</v>
      </c>
    </row>
    <row r="11" spans="1:35" ht="18" customHeight="1">
      <c r="A11" s="45" t="s">
        <v>21</v>
      </c>
      <c r="B11" s="36"/>
      <c r="C11" s="36"/>
      <c r="D11" s="167"/>
      <c r="E11" s="36"/>
      <c r="F11" s="36"/>
      <c r="G11" s="37"/>
      <c r="H11" s="146"/>
      <c r="I11" s="146"/>
      <c r="J11" s="37"/>
      <c r="K11" s="146"/>
      <c r="L11" s="146"/>
      <c r="M11" s="37"/>
      <c r="N11" s="146"/>
      <c r="O11" s="146"/>
      <c r="P11" s="37"/>
      <c r="Q11" s="130"/>
      <c r="R11" s="130"/>
      <c r="S11" s="37"/>
      <c r="T11" s="38"/>
      <c r="U11" s="38"/>
      <c r="V11" s="37"/>
      <c r="W11" s="38"/>
      <c r="X11" s="38"/>
      <c r="Y11" s="37"/>
      <c r="Z11" s="38"/>
      <c r="AA11" s="38"/>
      <c r="AB11" s="37"/>
      <c r="AC11" s="38"/>
      <c r="AD11" s="38"/>
      <c r="AE11" s="37"/>
      <c r="AF11" s="39"/>
      <c r="AG11" s="40">
        <v>0</v>
      </c>
      <c r="AH11" s="41"/>
      <c r="AI11" s="43" t="s">
        <v>23</v>
      </c>
    </row>
    <row r="12" spans="1:35" ht="18" customHeight="1">
      <c r="A12" s="45" t="s">
        <v>21</v>
      </c>
      <c r="B12" s="36"/>
      <c r="C12" s="36"/>
      <c r="D12" s="167"/>
      <c r="E12" s="36"/>
      <c r="F12" s="36"/>
      <c r="G12" s="37"/>
      <c r="H12" s="146"/>
      <c r="I12" s="146"/>
      <c r="J12" s="37"/>
      <c r="K12" s="146"/>
      <c r="L12" s="146"/>
      <c r="M12" s="37"/>
      <c r="N12" s="146"/>
      <c r="O12" s="146"/>
      <c r="P12" s="37"/>
      <c r="Q12" s="130"/>
      <c r="R12" s="130"/>
      <c r="S12" s="37"/>
      <c r="T12" s="38"/>
      <c r="U12" s="38"/>
      <c r="V12" s="37"/>
      <c r="W12" s="38"/>
      <c r="X12" s="38"/>
      <c r="Y12" s="37"/>
      <c r="Z12" s="38"/>
      <c r="AA12" s="38"/>
      <c r="AB12" s="37"/>
      <c r="AC12" s="38"/>
      <c r="AD12" s="38"/>
      <c r="AE12" s="37"/>
      <c r="AF12" s="39"/>
      <c r="AG12" s="40">
        <v>0</v>
      </c>
      <c r="AH12" s="41"/>
      <c r="AI12" s="43" t="s">
        <v>24</v>
      </c>
    </row>
    <row r="13" spans="1:35" ht="18" customHeight="1" thickBot="1">
      <c r="A13" s="47"/>
      <c r="B13" s="48"/>
      <c r="C13" s="48"/>
      <c r="D13" s="168"/>
      <c r="E13" s="48"/>
      <c r="F13" s="48"/>
      <c r="G13" s="49"/>
      <c r="H13" s="147"/>
      <c r="I13" s="147"/>
      <c r="J13" s="49"/>
      <c r="K13" s="147"/>
      <c r="L13" s="147"/>
      <c r="M13" s="49"/>
      <c r="N13" s="147"/>
      <c r="O13" s="147"/>
      <c r="P13" s="49"/>
      <c r="Q13" s="131"/>
      <c r="R13" s="131"/>
      <c r="S13" s="49"/>
      <c r="T13" s="50"/>
      <c r="U13" s="50"/>
      <c r="V13" s="49"/>
      <c r="W13" s="50"/>
      <c r="X13" s="50"/>
      <c r="Y13" s="49"/>
      <c r="Z13" s="50"/>
      <c r="AA13" s="50"/>
      <c r="AB13" s="49"/>
      <c r="AC13" s="50"/>
      <c r="AD13" s="50"/>
      <c r="AE13" s="49"/>
      <c r="AF13" s="51"/>
      <c r="AG13" s="52">
        <v>0</v>
      </c>
      <c r="AH13" s="53"/>
      <c r="AI13" s="54"/>
    </row>
    <row r="14" spans="1:35" ht="18" customHeight="1" thickTop="1">
      <c r="A14" s="55" t="s">
        <v>25</v>
      </c>
      <c r="B14" s="56"/>
      <c r="C14" s="56">
        <f t="shared" ref="C14" si="0">SUM(C5:C13)</f>
        <v>22269.200000000001</v>
      </c>
      <c r="D14" s="169"/>
      <c r="E14" s="56">
        <f>SUM(E5:E13)</f>
        <v>22404.2</v>
      </c>
      <c r="F14" s="56">
        <f t="shared" ref="F14:G14" si="1">SUM(F5:F13)</f>
        <v>21440</v>
      </c>
      <c r="G14" s="56">
        <f t="shared" si="1"/>
        <v>0</v>
      </c>
      <c r="H14" s="148">
        <f>SUM(H5:H13)</f>
        <v>21155.86</v>
      </c>
      <c r="I14" s="148">
        <f t="shared" ref="I14:K14" si="2">SUM(I5:I13)</f>
        <v>19140</v>
      </c>
      <c r="J14" s="56">
        <f t="shared" si="2"/>
        <v>0</v>
      </c>
      <c r="K14" s="56">
        <f t="shared" si="2"/>
        <v>23620.84</v>
      </c>
      <c r="L14" s="148">
        <f t="shared" ref="L14" si="3">SUM(L5:L13)</f>
        <v>17140</v>
      </c>
      <c r="M14" s="57">
        <f t="shared" ref="M14" si="4">SUM(M5:M13)</f>
        <v>0</v>
      </c>
      <c r="N14" s="148">
        <f>SUM(N5:N13)</f>
        <v>19273.739999999998</v>
      </c>
      <c r="O14" s="148">
        <f t="shared" ref="O14:P14" si="5">SUM(O5:O13)</f>
        <v>17140</v>
      </c>
      <c r="P14" s="57">
        <f t="shared" si="5"/>
        <v>0</v>
      </c>
      <c r="Q14" s="132">
        <f t="shared" ref="Q14:AA14" si="6">SUM(Q5:Q13)</f>
        <v>17603.419999999998</v>
      </c>
      <c r="R14" s="132">
        <f t="shared" si="6"/>
        <v>18340</v>
      </c>
      <c r="S14" s="57">
        <f t="shared" si="6"/>
        <v>0</v>
      </c>
      <c r="T14" s="58">
        <f>SUM(T5:T8)</f>
        <v>20515.79</v>
      </c>
      <c r="U14" s="58">
        <f t="shared" ref="U14" si="7">SUM(U5:U13)</f>
        <v>21090</v>
      </c>
      <c r="V14" s="57">
        <f t="shared" ref="V14" si="8">SUM(V5:V13)</f>
        <v>0</v>
      </c>
      <c r="W14" s="58">
        <f t="shared" si="6"/>
        <v>38525</v>
      </c>
      <c r="X14" s="58">
        <f t="shared" si="6"/>
        <v>19090</v>
      </c>
      <c r="Y14" s="57">
        <f t="shared" si="6"/>
        <v>0</v>
      </c>
      <c r="Z14" s="58">
        <f t="shared" si="6"/>
        <v>24080.77</v>
      </c>
      <c r="AA14" s="58">
        <f t="shared" si="6"/>
        <v>19090</v>
      </c>
      <c r="AB14" s="57"/>
      <c r="AC14" s="58">
        <f>SUM(AC5:AC13)</f>
        <v>22626.080000000002</v>
      </c>
      <c r="AD14" s="58">
        <f>SUM(AD5:AD13)</f>
        <v>20060</v>
      </c>
      <c r="AE14" s="57"/>
      <c r="AF14" s="59">
        <f>SUM(AF5:AF13)</f>
        <v>20841.810000000001</v>
      </c>
      <c r="AG14" s="60">
        <f>SUM(AG5:AG13)</f>
        <v>20060</v>
      </c>
      <c r="AH14" s="61"/>
      <c r="AI14" s="62"/>
    </row>
    <row r="15" spans="1:35" ht="9.4" customHeight="1">
      <c r="A15" s="63"/>
      <c r="B15" s="64"/>
      <c r="C15" s="64"/>
      <c r="D15" s="170"/>
      <c r="E15" s="64"/>
      <c r="F15" s="64"/>
      <c r="G15" s="65"/>
      <c r="H15" s="149"/>
      <c r="I15" s="149"/>
      <c r="J15" s="65"/>
      <c r="K15" s="149"/>
      <c r="L15" s="149"/>
      <c r="M15" s="65"/>
      <c r="N15" s="149"/>
      <c r="O15" s="149"/>
      <c r="P15" s="65"/>
      <c r="Q15" s="133"/>
      <c r="R15" s="133"/>
      <c r="S15" s="65"/>
      <c r="T15" s="66"/>
      <c r="U15" s="66"/>
      <c r="V15" s="65"/>
      <c r="W15" s="66"/>
      <c r="X15" s="66"/>
      <c r="Y15" s="65"/>
      <c r="Z15" s="66"/>
      <c r="AA15" s="66"/>
      <c r="AB15" s="65"/>
      <c r="AC15" s="66"/>
      <c r="AD15" s="66"/>
      <c r="AE15" s="65"/>
      <c r="AF15" s="67"/>
      <c r="AG15" s="68"/>
      <c r="AH15" s="61"/>
      <c r="AI15" s="62"/>
    </row>
    <row r="16" spans="1:35" ht="18" customHeight="1">
      <c r="A16" s="69" t="s">
        <v>26</v>
      </c>
      <c r="B16" s="70"/>
      <c r="C16" s="70"/>
      <c r="D16" s="171"/>
      <c r="E16" s="70"/>
      <c r="F16" s="70"/>
      <c r="G16" s="71"/>
      <c r="H16" s="150"/>
      <c r="I16" s="150"/>
      <c r="J16" s="71"/>
      <c r="K16" s="150"/>
      <c r="L16" s="150"/>
      <c r="M16" s="71"/>
      <c r="N16" s="150"/>
      <c r="O16" s="150"/>
      <c r="P16" s="71"/>
      <c r="Q16" s="134"/>
      <c r="R16" s="134"/>
      <c r="S16" s="71"/>
      <c r="T16" s="72"/>
      <c r="U16" s="72"/>
      <c r="V16" s="71"/>
      <c r="W16" s="72"/>
      <c r="X16" s="72"/>
      <c r="Y16" s="71"/>
      <c r="Z16" s="72"/>
      <c r="AA16" s="72"/>
      <c r="AB16" s="71"/>
      <c r="AC16" s="72"/>
      <c r="AD16" s="72"/>
      <c r="AE16" s="71"/>
      <c r="AF16" s="73"/>
      <c r="AG16" s="74"/>
      <c r="AH16" s="75"/>
      <c r="AI16" s="62"/>
    </row>
    <row r="17" spans="1:35" ht="18" customHeight="1">
      <c r="A17" s="179" t="s">
        <v>27</v>
      </c>
      <c r="B17" s="36">
        <v>1006.5</v>
      </c>
      <c r="C17" s="36">
        <v>-5500</v>
      </c>
      <c r="D17" s="167"/>
      <c r="E17" s="36">
        <v>3186</v>
      </c>
      <c r="F17" s="36">
        <v>-5500</v>
      </c>
      <c r="G17" s="37"/>
      <c r="H17" s="146">
        <v>-2114.9</v>
      </c>
      <c r="I17" s="146">
        <v>-5500</v>
      </c>
      <c r="J17" s="37"/>
      <c r="K17" s="146">
        <v>-3960</v>
      </c>
      <c r="L17" s="146">
        <v>-5500</v>
      </c>
      <c r="M17" s="37"/>
      <c r="N17" s="146">
        <v>-3978</v>
      </c>
      <c r="O17" s="146">
        <v>-5500</v>
      </c>
      <c r="P17" s="37"/>
      <c r="Q17" s="130">
        <v>-2484</v>
      </c>
      <c r="R17" s="130">
        <v>-5500</v>
      </c>
      <c r="S17" s="37"/>
      <c r="T17" s="38">
        <v>-1880.08</v>
      </c>
      <c r="U17" s="38">
        <v>-7800</v>
      </c>
      <c r="V17" s="37"/>
      <c r="W17" s="38">
        <v>-4878</v>
      </c>
      <c r="X17" s="38">
        <v>-7800</v>
      </c>
      <c r="Y17" s="37"/>
      <c r="Z17" s="38">
        <v>-6226</v>
      </c>
      <c r="AA17" s="76">
        <v>-7800</v>
      </c>
      <c r="AB17" s="37"/>
      <c r="AC17" s="44">
        <v>4936.66</v>
      </c>
      <c r="AD17" s="38">
        <v>-9600</v>
      </c>
      <c r="AE17" s="77"/>
      <c r="AF17" s="39">
        <v>-7338.75</v>
      </c>
      <c r="AG17" s="40">
        <v>-9600</v>
      </c>
      <c r="AH17" s="41"/>
      <c r="AI17" s="42" t="s">
        <v>28</v>
      </c>
    </row>
    <row r="18" spans="1:35" ht="18" customHeight="1">
      <c r="A18" s="35" t="s">
        <v>82</v>
      </c>
      <c r="B18" s="178"/>
      <c r="C18" s="36">
        <v>-700</v>
      </c>
      <c r="D18" s="167"/>
      <c r="E18" s="180">
        <v>641.6</v>
      </c>
      <c r="F18" s="36">
        <v>-700</v>
      </c>
      <c r="G18" s="37"/>
      <c r="H18" s="146">
        <v>-436.8</v>
      </c>
      <c r="I18" s="146">
        <v>-700</v>
      </c>
      <c r="J18" s="37"/>
      <c r="K18" s="146">
        <v>-378</v>
      </c>
      <c r="L18" s="146">
        <v>-700</v>
      </c>
      <c r="M18" s="37"/>
      <c r="N18" s="146">
        <v>-546</v>
      </c>
      <c r="O18" s="146">
        <v>-168</v>
      </c>
      <c r="P18" s="37"/>
      <c r="Q18" s="130"/>
      <c r="R18" s="130"/>
      <c r="S18" s="37"/>
      <c r="T18" s="38"/>
      <c r="U18" s="38"/>
      <c r="V18" s="37"/>
      <c r="W18" s="38">
        <v>-885</v>
      </c>
      <c r="X18" s="38">
        <v>-660</v>
      </c>
      <c r="Y18" s="37"/>
      <c r="Z18" s="38">
        <v>-660</v>
      </c>
      <c r="AA18" s="76">
        <v>-660</v>
      </c>
      <c r="AB18" s="37"/>
      <c r="AC18" s="38">
        <v>660</v>
      </c>
      <c r="AD18" s="38">
        <v>-660</v>
      </c>
      <c r="AE18" s="77"/>
      <c r="AF18" s="39">
        <v>-660</v>
      </c>
      <c r="AG18" s="40">
        <v>-660</v>
      </c>
      <c r="AH18" s="41"/>
      <c r="AI18" s="43" t="s">
        <v>29</v>
      </c>
    </row>
    <row r="19" spans="1:35" ht="18" customHeight="1">
      <c r="A19" s="160" t="s">
        <v>30</v>
      </c>
      <c r="B19" s="159"/>
      <c r="C19" s="159">
        <v>-100</v>
      </c>
      <c r="D19" s="167"/>
      <c r="E19" s="36"/>
      <c r="F19" s="36">
        <v>-100</v>
      </c>
      <c r="G19" s="37"/>
      <c r="H19" s="146"/>
      <c r="I19" s="146">
        <v>-100</v>
      </c>
      <c r="J19" s="37"/>
      <c r="L19" s="146">
        <v>-500</v>
      </c>
      <c r="M19" s="37"/>
      <c r="N19" s="146" t="s">
        <v>83</v>
      </c>
      <c r="O19" s="146">
        <v>-500</v>
      </c>
      <c r="P19" s="37"/>
      <c r="Q19" s="130">
        <v>-500</v>
      </c>
      <c r="R19" s="130">
        <v>-500</v>
      </c>
      <c r="S19" s="37"/>
      <c r="T19" s="38">
        <v>-500</v>
      </c>
      <c r="U19" s="38">
        <v>-500</v>
      </c>
      <c r="V19" s="37"/>
      <c r="W19" s="38">
        <v>-500</v>
      </c>
      <c r="X19" s="38">
        <v>-500</v>
      </c>
      <c r="Y19" s="37"/>
      <c r="Z19" s="38">
        <v>-500</v>
      </c>
      <c r="AA19" s="76">
        <v>-500</v>
      </c>
      <c r="AB19" s="37"/>
      <c r="AC19" s="38">
        <v>500</v>
      </c>
      <c r="AD19" s="38">
        <v>-1000</v>
      </c>
      <c r="AE19" s="77"/>
      <c r="AF19" s="39">
        <v>-500</v>
      </c>
      <c r="AG19" s="40">
        <v>-1000</v>
      </c>
      <c r="AH19" s="41"/>
      <c r="AI19" s="43" t="s">
        <v>31</v>
      </c>
    </row>
    <row r="20" spans="1:35" ht="18" customHeight="1">
      <c r="A20" s="78" t="s">
        <v>32</v>
      </c>
      <c r="B20" s="36"/>
      <c r="C20" s="36">
        <v>-2500</v>
      </c>
      <c r="D20" s="167"/>
      <c r="E20" s="36">
        <v>149.9</v>
      </c>
      <c r="F20" s="36">
        <v>-2500</v>
      </c>
      <c r="G20" s="37"/>
      <c r="H20" s="146"/>
      <c r="I20" s="146">
        <v>-2500</v>
      </c>
      <c r="J20" s="37"/>
      <c r="K20" s="146">
        <v>-2312.8200000000002</v>
      </c>
      <c r="L20" s="146">
        <v>-600</v>
      </c>
      <c r="M20" s="37"/>
      <c r="N20" s="146" t="s">
        <v>83</v>
      </c>
      <c r="O20" s="146">
        <v>-600</v>
      </c>
      <c r="P20" s="37"/>
      <c r="Q20" s="130">
        <v>0</v>
      </c>
      <c r="R20" s="130">
        <v>-600</v>
      </c>
      <c r="S20" s="37"/>
      <c r="T20" s="38">
        <v>-47.04</v>
      </c>
      <c r="U20" s="38">
        <v>-600</v>
      </c>
      <c r="V20" s="37"/>
      <c r="W20" s="38">
        <v>-870</v>
      </c>
      <c r="X20" s="38">
        <v>-600</v>
      </c>
      <c r="Y20" s="37"/>
      <c r="Z20" s="38">
        <v>-957.22</v>
      </c>
      <c r="AA20" s="76">
        <v>-600</v>
      </c>
      <c r="AB20" s="37"/>
      <c r="AC20" s="38">
        <v>144.47999999999999</v>
      </c>
      <c r="AD20" s="38">
        <v>-2000</v>
      </c>
      <c r="AE20" s="77"/>
      <c r="AF20" s="39">
        <v>0</v>
      </c>
      <c r="AG20" s="40">
        <v>-2000</v>
      </c>
      <c r="AH20" s="41"/>
      <c r="AI20" s="43" t="s">
        <v>33</v>
      </c>
    </row>
    <row r="21" spans="1:35" ht="18" customHeight="1">
      <c r="A21" s="45" t="s">
        <v>34</v>
      </c>
      <c r="B21" s="36"/>
      <c r="C21" s="36">
        <v>-2000</v>
      </c>
      <c r="D21" s="167"/>
      <c r="E21" s="36"/>
      <c r="F21" s="36">
        <v>-2000</v>
      </c>
      <c r="G21" s="37"/>
      <c r="H21" s="146"/>
      <c r="I21" s="146">
        <v>-2000</v>
      </c>
      <c r="J21" s="37"/>
      <c r="K21" s="146">
        <v>-1734.07</v>
      </c>
      <c r="L21" s="146">
        <v>-2000</v>
      </c>
      <c r="M21" s="37"/>
      <c r="N21" s="146">
        <v>-1549.91</v>
      </c>
      <c r="O21" s="146">
        <v>-2000</v>
      </c>
      <c r="P21" s="37"/>
      <c r="Q21" s="130">
        <v>-1525.05</v>
      </c>
      <c r="R21" s="130">
        <v>-2000</v>
      </c>
      <c r="S21" s="37"/>
      <c r="T21" s="38">
        <v>-1288</v>
      </c>
      <c r="U21" s="38">
        <v>-2000</v>
      </c>
      <c r="V21" s="37"/>
      <c r="W21" s="38">
        <v>-2456.6799999999998</v>
      </c>
      <c r="X21" s="38">
        <v>-1500</v>
      </c>
      <c r="Y21" s="37"/>
      <c r="Z21" s="38">
        <v>-1992.47</v>
      </c>
      <c r="AA21" s="76">
        <v>-1500</v>
      </c>
      <c r="AB21" s="37"/>
      <c r="AC21" s="38">
        <v>1188</v>
      </c>
      <c r="AD21" s="38">
        <v>-2000</v>
      </c>
      <c r="AE21" s="77"/>
      <c r="AF21" s="39">
        <v>-2044.64</v>
      </c>
      <c r="AG21" s="40">
        <v>-2000</v>
      </c>
      <c r="AH21" s="41"/>
      <c r="AI21" s="43" t="s">
        <v>35</v>
      </c>
    </row>
    <row r="22" spans="1:35" ht="18" customHeight="1">
      <c r="A22" s="35" t="s">
        <v>36</v>
      </c>
      <c r="B22" s="36">
        <v>286.47000000000003</v>
      </c>
      <c r="C22" s="36">
        <v>-3000</v>
      </c>
      <c r="D22" s="167"/>
      <c r="E22" s="36">
        <v>114.87</v>
      </c>
      <c r="F22" s="36">
        <v>-3000</v>
      </c>
      <c r="G22" s="37"/>
      <c r="H22" s="146">
        <v>-313.82</v>
      </c>
      <c r="I22" s="146">
        <v>-3000</v>
      </c>
      <c r="J22" s="37"/>
      <c r="K22" s="146">
        <v>-1794.99</v>
      </c>
      <c r="L22" s="146">
        <v>-3000</v>
      </c>
      <c r="M22" s="37"/>
      <c r="N22" s="146">
        <v>-544.85</v>
      </c>
      <c r="O22" s="146">
        <v>-3000</v>
      </c>
      <c r="P22" s="37"/>
      <c r="Q22" s="130">
        <v>-394.9</v>
      </c>
      <c r="R22" s="130">
        <v>-3000</v>
      </c>
      <c r="S22" s="37"/>
      <c r="T22" s="38">
        <v>-147.5</v>
      </c>
      <c r="U22" s="38">
        <v>-3000</v>
      </c>
      <c r="V22" s="37"/>
      <c r="W22" s="38">
        <v>-1751.51</v>
      </c>
      <c r="X22" s="38">
        <v>-3000</v>
      </c>
      <c r="Y22" s="37"/>
      <c r="Z22" s="38">
        <v>-2960.64</v>
      </c>
      <c r="AA22" s="76">
        <v>-3000</v>
      </c>
      <c r="AB22" s="37"/>
      <c r="AC22" s="38">
        <v>2755.34</v>
      </c>
      <c r="AD22" s="38">
        <v>-3000</v>
      </c>
      <c r="AE22" s="77"/>
      <c r="AF22" s="39">
        <v>-2759.59</v>
      </c>
      <c r="AG22" s="40">
        <v>-3000</v>
      </c>
      <c r="AH22" s="41"/>
      <c r="AI22" s="43" t="s">
        <v>37</v>
      </c>
    </row>
    <row r="23" spans="1:35" ht="18" customHeight="1">
      <c r="A23" s="78" t="s">
        <v>38</v>
      </c>
      <c r="B23" s="36"/>
      <c r="C23" s="36">
        <v>-400</v>
      </c>
      <c r="D23" s="167"/>
      <c r="E23" s="36"/>
      <c r="F23" s="36">
        <v>-400</v>
      </c>
      <c r="G23" s="37"/>
      <c r="H23" s="146"/>
      <c r="I23" s="146">
        <v>-400</v>
      </c>
      <c r="J23" s="37"/>
      <c r="K23" s="146">
        <v>-371.74</v>
      </c>
      <c r="L23" s="146"/>
      <c r="M23" s="37"/>
      <c r="N23" s="146"/>
      <c r="O23" s="146"/>
      <c r="P23" s="37"/>
      <c r="Q23" s="130"/>
      <c r="R23" s="130"/>
      <c r="S23" s="37"/>
      <c r="T23" s="38"/>
      <c r="U23" s="38"/>
      <c r="V23" s="37"/>
      <c r="W23" s="38"/>
      <c r="X23" s="38"/>
      <c r="Y23" s="37"/>
      <c r="Z23" s="38"/>
      <c r="AA23" s="38"/>
      <c r="AB23" s="37"/>
      <c r="AC23" s="46"/>
      <c r="AD23" s="46"/>
      <c r="AE23" s="77"/>
      <c r="AF23" s="39"/>
      <c r="AG23" s="40"/>
      <c r="AH23" s="41"/>
      <c r="AI23" s="43" t="s">
        <v>39</v>
      </c>
    </row>
    <row r="24" spans="1:35" ht="18" customHeight="1">
      <c r="A24" s="78" t="s">
        <v>40</v>
      </c>
      <c r="B24" s="36"/>
      <c r="C24" s="36">
        <v>-500</v>
      </c>
      <c r="D24" s="167"/>
      <c r="E24" s="36"/>
      <c r="F24" s="36">
        <v>-500</v>
      </c>
      <c r="G24" s="37"/>
      <c r="H24" s="146"/>
      <c r="I24" s="146">
        <v>-500</v>
      </c>
      <c r="J24" s="37"/>
      <c r="K24" s="146"/>
      <c r="L24" s="146">
        <v>-500</v>
      </c>
      <c r="M24" s="37"/>
      <c r="N24" s="146" t="s">
        <v>83</v>
      </c>
      <c r="O24" s="146">
        <v>-500</v>
      </c>
      <c r="P24" s="37"/>
      <c r="Q24" s="130">
        <v>0</v>
      </c>
      <c r="R24" s="130">
        <v>-500</v>
      </c>
      <c r="S24" s="37"/>
      <c r="T24" s="38"/>
      <c r="U24" s="38">
        <v>-500</v>
      </c>
      <c r="V24" s="37"/>
      <c r="W24" s="38">
        <v>-6764.42</v>
      </c>
      <c r="X24" s="38"/>
      <c r="Y24" s="37"/>
      <c r="Z24" s="38"/>
      <c r="AA24" s="38"/>
      <c r="AB24" s="37"/>
      <c r="AC24" s="38"/>
      <c r="AD24" s="38"/>
      <c r="AE24" s="77"/>
      <c r="AF24" s="39">
        <v>0</v>
      </c>
      <c r="AG24" s="40">
        <v>0</v>
      </c>
      <c r="AH24" s="41"/>
      <c r="AI24" s="43" t="s">
        <v>41</v>
      </c>
    </row>
    <row r="25" spans="1:35" ht="18" customHeight="1">
      <c r="A25" s="78" t="s">
        <v>42</v>
      </c>
      <c r="B25" s="36"/>
      <c r="C25" s="36">
        <v>-5000</v>
      </c>
      <c r="D25" s="167"/>
      <c r="E25" s="36"/>
      <c r="F25" s="36">
        <v>-5000</v>
      </c>
      <c r="G25" s="37"/>
      <c r="H25" s="146"/>
      <c r="I25" s="146">
        <v>-5000</v>
      </c>
      <c r="J25" s="37"/>
      <c r="K25" s="146">
        <v>-2272.61</v>
      </c>
      <c r="L25" s="146">
        <v>-5000</v>
      </c>
      <c r="M25" s="37"/>
      <c r="N25" s="146" t="s">
        <v>83</v>
      </c>
      <c r="O25" s="146">
        <v>-5000</v>
      </c>
      <c r="P25" s="37"/>
      <c r="Q25" s="130">
        <v>0</v>
      </c>
      <c r="R25" s="130">
        <v>-5000</v>
      </c>
      <c r="S25" s="37"/>
      <c r="T25" s="38"/>
      <c r="U25" s="38">
        <v>-5000</v>
      </c>
      <c r="V25" s="37"/>
      <c r="W25" s="38"/>
      <c r="X25" s="38"/>
      <c r="Y25" s="37"/>
      <c r="Z25" s="38"/>
      <c r="AA25" s="38"/>
      <c r="AB25" s="37"/>
      <c r="AC25" s="38"/>
      <c r="AD25" s="38"/>
      <c r="AE25" s="77"/>
      <c r="AF25" s="39"/>
      <c r="AG25" s="40">
        <v>0</v>
      </c>
      <c r="AH25" s="41"/>
      <c r="AI25" s="43" t="s">
        <v>43</v>
      </c>
    </row>
    <row r="26" spans="1:35" ht="18" customHeight="1">
      <c r="A26" s="78" t="s">
        <v>44</v>
      </c>
      <c r="B26" s="36"/>
      <c r="C26" s="36">
        <v>-500</v>
      </c>
      <c r="D26" s="167"/>
      <c r="E26" s="36"/>
      <c r="F26" s="36">
        <v>-500</v>
      </c>
      <c r="G26" s="37"/>
      <c r="H26" s="146"/>
      <c r="I26" s="146">
        <v>-500</v>
      </c>
      <c r="J26" s="37"/>
      <c r="K26" s="146"/>
      <c r="L26" s="146">
        <v>-500</v>
      </c>
      <c r="M26" s="37"/>
      <c r="N26" s="146" t="s">
        <v>83</v>
      </c>
      <c r="O26" s="146">
        <v>-500</v>
      </c>
      <c r="P26" s="37"/>
      <c r="Q26" s="130">
        <v>0</v>
      </c>
      <c r="R26" s="130">
        <v>-500</v>
      </c>
      <c r="S26" s="37"/>
      <c r="T26" s="38"/>
      <c r="U26" s="38">
        <v>-500</v>
      </c>
      <c r="V26" s="37"/>
      <c r="W26" s="38">
        <v>-8760.2999999999993</v>
      </c>
      <c r="X26" s="38">
        <v>-300</v>
      </c>
      <c r="Y26" s="37"/>
      <c r="Z26" s="38">
        <v>-350</v>
      </c>
      <c r="AA26" s="76">
        <v>-300</v>
      </c>
      <c r="AB26" s="37"/>
      <c r="AC26" s="38">
        <v>164.92</v>
      </c>
      <c r="AD26" s="38"/>
      <c r="AE26" s="77"/>
      <c r="AF26" s="39"/>
      <c r="AG26" s="40">
        <v>0</v>
      </c>
      <c r="AH26" s="41"/>
      <c r="AI26" s="43" t="s">
        <v>45</v>
      </c>
    </row>
    <row r="27" spans="1:35" ht="18" customHeight="1">
      <c r="A27" s="181" t="s">
        <v>46</v>
      </c>
      <c r="B27" s="159"/>
      <c r="C27" s="159">
        <v>-3000</v>
      </c>
      <c r="D27" s="167"/>
      <c r="E27" s="36"/>
      <c r="F27" s="36">
        <v>-3000</v>
      </c>
      <c r="G27" s="37"/>
      <c r="H27" s="146">
        <v>-300</v>
      </c>
      <c r="I27" s="146">
        <v>-3000</v>
      </c>
      <c r="J27" s="37"/>
      <c r="K27" s="146"/>
      <c r="L27" s="146">
        <v>-3000</v>
      </c>
      <c r="M27" s="37"/>
      <c r="N27" s="146">
        <v>-1208.75</v>
      </c>
      <c r="O27" s="146"/>
      <c r="P27" s="37"/>
      <c r="Q27" s="130"/>
      <c r="R27" s="130"/>
      <c r="S27" s="37"/>
      <c r="T27" s="38"/>
      <c r="U27" s="38"/>
      <c r="V27" s="37"/>
      <c r="W27" s="38"/>
      <c r="X27" s="38"/>
      <c r="Y27" s="37"/>
      <c r="Z27" s="38"/>
      <c r="AA27" s="38"/>
      <c r="AB27" s="37"/>
      <c r="AC27" s="38"/>
      <c r="AD27" s="38"/>
      <c r="AE27" s="77"/>
      <c r="AF27" s="39"/>
      <c r="AG27" s="40">
        <v>0</v>
      </c>
      <c r="AH27" s="41"/>
      <c r="AI27" s="43" t="s">
        <v>47</v>
      </c>
    </row>
    <row r="28" spans="1:35" ht="18" customHeight="1">
      <c r="A28" s="179" t="s">
        <v>48</v>
      </c>
      <c r="B28" s="178"/>
      <c r="C28" s="178"/>
      <c r="D28" s="167"/>
      <c r="E28" s="178"/>
      <c r="F28" s="178"/>
      <c r="G28" s="37"/>
      <c r="H28" s="146"/>
      <c r="I28" s="146"/>
      <c r="J28" s="37"/>
      <c r="K28" s="146"/>
      <c r="L28" s="146"/>
      <c r="M28" s="37"/>
      <c r="N28" s="146"/>
      <c r="O28" s="146"/>
      <c r="P28" s="37"/>
      <c r="Q28" s="130"/>
      <c r="R28" s="130"/>
      <c r="S28" s="37"/>
      <c r="T28" s="38"/>
      <c r="U28" s="38"/>
      <c r="V28" s="37"/>
      <c r="W28" s="38"/>
      <c r="X28" s="38"/>
      <c r="Y28" s="37"/>
      <c r="Z28" s="38"/>
      <c r="AA28" s="38"/>
      <c r="AB28" s="37"/>
      <c r="AC28" s="46"/>
      <c r="AD28" s="46"/>
      <c r="AE28" s="77"/>
      <c r="AF28" s="39"/>
      <c r="AG28" s="40"/>
      <c r="AH28" s="41"/>
      <c r="AI28" s="43" t="s">
        <v>49</v>
      </c>
    </row>
    <row r="29" spans="1:35" ht="18" customHeight="1">
      <c r="A29" s="179" t="s">
        <v>50</v>
      </c>
      <c r="B29" s="180"/>
      <c r="C29" s="180"/>
      <c r="D29" s="167"/>
      <c r="E29" s="180"/>
      <c r="F29" s="180"/>
      <c r="G29" s="37"/>
      <c r="H29" s="146"/>
      <c r="I29" s="146">
        <v>-500</v>
      </c>
      <c r="J29" s="37"/>
      <c r="K29" s="146"/>
      <c r="L29" s="146">
        <v>-500</v>
      </c>
      <c r="M29" s="37"/>
      <c r="N29" s="146" t="s">
        <v>83</v>
      </c>
      <c r="O29" s="146">
        <v>-500</v>
      </c>
      <c r="P29" s="37"/>
      <c r="Q29" s="130">
        <v>0</v>
      </c>
      <c r="R29" s="130">
        <v>-500</v>
      </c>
      <c r="S29" s="37"/>
      <c r="T29" s="38"/>
      <c r="U29" s="38">
        <v>-500</v>
      </c>
      <c r="V29" s="37"/>
      <c r="W29" s="38"/>
      <c r="X29" s="38">
        <v>-500</v>
      </c>
      <c r="Y29" s="37"/>
      <c r="Z29" s="38"/>
      <c r="AA29" s="76">
        <v>-500</v>
      </c>
      <c r="AB29" s="37"/>
      <c r="AC29" s="38"/>
      <c r="AD29" s="38"/>
      <c r="AE29" s="77"/>
      <c r="AF29" s="39"/>
      <c r="AG29" s="40">
        <v>0</v>
      </c>
      <c r="AH29" s="41"/>
      <c r="AI29" s="43" t="s">
        <v>51</v>
      </c>
    </row>
    <row r="30" spans="1:35" ht="18" customHeight="1">
      <c r="A30" s="78" t="s">
        <v>52</v>
      </c>
      <c r="B30" s="36"/>
      <c r="C30" s="36"/>
      <c r="D30" s="167"/>
      <c r="E30" s="36"/>
      <c r="F30" s="36"/>
      <c r="G30" s="37"/>
      <c r="H30" s="146"/>
      <c r="I30" s="146"/>
      <c r="J30" s="37"/>
      <c r="K30" s="146"/>
      <c r="L30" s="146"/>
      <c r="M30" s="37"/>
      <c r="N30" s="146"/>
      <c r="O30" s="146"/>
      <c r="P30" s="37"/>
      <c r="Q30" s="130"/>
      <c r="R30" s="130"/>
      <c r="S30" s="37"/>
      <c r="T30" s="38"/>
      <c r="U30" s="38"/>
      <c r="V30" s="37"/>
      <c r="W30" s="38"/>
      <c r="X30" s="38"/>
      <c r="Y30" s="37"/>
      <c r="Z30" s="38"/>
      <c r="AA30" s="38"/>
      <c r="AB30" s="37"/>
      <c r="AC30" s="46"/>
      <c r="AD30" s="46"/>
      <c r="AE30" s="77"/>
      <c r="AF30" s="39"/>
      <c r="AG30" s="40"/>
      <c r="AH30" s="79"/>
      <c r="AI30" s="43" t="s">
        <v>53</v>
      </c>
    </row>
    <row r="31" spans="1:35" ht="29.15" customHeight="1">
      <c r="A31" s="182" t="s">
        <v>54</v>
      </c>
      <c r="B31" s="178"/>
      <c r="C31" s="178">
        <v>-2000</v>
      </c>
      <c r="D31" s="167"/>
      <c r="E31" s="36">
        <v>1600</v>
      </c>
      <c r="F31" s="36">
        <v>-2000</v>
      </c>
      <c r="G31" s="37"/>
      <c r="H31" s="146">
        <v>-70.5</v>
      </c>
      <c r="I31" s="146">
        <v>-2000</v>
      </c>
      <c r="J31" s="37"/>
      <c r="K31" s="146"/>
      <c r="L31" s="146">
        <v>-200</v>
      </c>
      <c r="M31" s="37"/>
      <c r="N31" s="146">
        <v>-200</v>
      </c>
      <c r="O31" s="146" t="s">
        <v>83</v>
      </c>
      <c r="P31" s="37"/>
      <c r="Q31" s="130">
        <v>-100</v>
      </c>
      <c r="R31" s="130">
        <v>-2000</v>
      </c>
      <c r="S31" s="37"/>
      <c r="T31" s="38"/>
      <c r="U31" s="38"/>
      <c r="V31" s="37"/>
      <c r="W31" s="38"/>
      <c r="X31" s="38"/>
      <c r="Y31" s="37"/>
      <c r="Z31" s="38"/>
      <c r="AA31" s="38"/>
      <c r="AB31" s="37"/>
      <c r="AC31" s="38"/>
      <c r="AD31" s="38"/>
      <c r="AE31" s="124"/>
      <c r="AF31" s="39"/>
      <c r="AG31" s="40">
        <v>0</v>
      </c>
      <c r="AH31" s="79"/>
      <c r="AI31" s="43" t="s">
        <v>55</v>
      </c>
    </row>
    <row r="32" spans="1:35" ht="18" customHeight="1">
      <c r="A32" s="35" t="s">
        <v>56</v>
      </c>
      <c r="B32" s="36"/>
      <c r="C32" s="36"/>
      <c r="D32" s="167"/>
      <c r="E32" s="36"/>
      <c r="F32" s="36"/>
      <c r="G32" s="37"/>
      <c r="H32" s="146"/>
      <c r="I32" s="146"/>
      <c r="J32" s="37"/>
      <c r="K32" s="146"/>
      <c r="L32" s="146"/>
      <c r="M32" s="37"/>
      <c r="N32" s="146"/>
      <c r="O32" s="146"/>
      <c r="P32" s="37"/>
      <c r="Q32" s="130"/>
      <c r="R32" s="130"/>
      <c r="S32" s="37"/>
      <c r="T32" s="38"/>
      <c r="U32" s="38"/>
      <c r="V32" s="37"/>
      <c r="W32" s="38">
        <v>-252.9</v>
      </c>
      <c r="X32" s="38"/>
      <c r="Y32" s="37"/>
      <c r="Z32" s="38"/>
      <c r="AA32" s="38"/>
      <c r="AB32" s="37"/>
      <c r="AC32" s="38"/>
      <c r="AD32" s="38"/>
      <c r="AE32" s="77"/>
      <c r="AF32" s="39"/>
      <c r="AG32" s="40">
        <v>0</v>
      </c>
      <c r="AH32" s="41"/>
      <c r="AI32" s="43" t="s">
        <v>57</v>
      </c>
    </row>
    <row r="33" spans="1:35" ht="18" customHeight="1">
      <c r="A33" s="35" t="s">
        <v>58</v>
      </c>
      <c r="B33" s="36">
        <v>169.4</v>
      </c>
      <c r="C33" s="36">
        <v>-400</v>
      </c>
      <c r="D33" s="167"/>
      <c r="E33" s="36">
        <v>134</v>
      </c>
      <c r="F33" s="36">
        <v>-400</v>
      </c>
      <c r="G33" s="37"/>
      <c r="H33" s="146">
        <v>-277.8</v>
      </c>
      <c r="I33" s="146">
        <v>-400</v>
      </c>
      <c r="J33" s="37"/>
      <c r="K33" s="146">
        <v>-354.3</v>
      </c>
      <c r="L33" s="146">
        <v>-400</v>
      </c>
      <c r="M33" s="37"/>
      <c r="N33" s="146" t="s">
        <v>83</v>
      </c>
      <c r="O33" s="146">
        <v>-400</v>
      </c>
      <c r="P33" s="37"/>
      <c r="Q33" s="130">
        <v>0</v>
      </c>
      <c r="R33" s="130">
        <v>-400</v>
      </c>
      <c r="S33" s="37"/>
      <c r="T33" s="38">
        <v>-219.4</v>
      </c>
      <c r="U33" s="38">
        <v>-400</v>
      </c>
      <c r="V33" s="37"/>
      <c r="W33" s="38">
        <v>-346.8</v>
      </c>
      <c r="X33" s="38">
        <v>-400</v>
      </c>
      <c r="Y33" s="37"/>
      <c r="Z33" s="38">
        <v>-375.89</v>
      </c>
      <c r="AA33" s="76">
        <v>-400</v>
      </c>
      <c r="AB33" s="37"/>
      <c r="AC33" s="44">
        <v>294.77999999999997</v>
      </c>
      <c r="AD33" s="38">
        <v>-400</v>
      </c>
      <c r="AE33" s="77"/>
      <c r="AF33" s="39">
        <v>-264.57</v>
      </c>
      <c r="AG33" s="40">
        <v>-400</v>
      </c>
      <c r="AH33" s="41"/>
      <c r="AI33" s="43" t="s">
        <v>59</v>
      </c>
    </row>
    <row r="34" spans="1:35" ht="18" customHeight="1">
      <c r="A34" s="35" t="s">
        <v>91</v>
      </c>
      <c r="B34" s="36"/>
      <c r="C34" s="36">
        <v>-400</v>
      </c>
      <c r="D34" s="167"/>
      <c r="E34" s="36"/>
      <c r="F34" s="36">
        <v>-400</v>
      </c>
      <c r="G34" s="37"/>
      <c r="H34" s="146"/>
      <c r="I34" s="146">
        <v>0</v>
      </c>
      <c r="J34" s="37"/>
      <c r="K34" s="146"/>
      <c r="L34" s="146">
        <v>-400</v>
      </c>
      <c r="M34" s="37"/>
      <c r="N34" s="146" t="s">
        <v>83</v>
      </c>
      <c r="O34" s="146">
        <v>-400</v>
      </c>
      <c r="P34" s="37"/>
      <c r="Q34" s="130">
        <v>0</v>
      </c>
      <c r="R34" s="130">
        <v>-400</v>
      </c>
      <c r="S34" s="37"/>
      <c r="T34" s="38">
        <v>-286.75</v>
      </c>
      <c r="U34" s="38">
        <v>-400</v>
      </c>
      <c r="V34" s="37"/>
      <c r="W34" s="38">
        <v>-92.21</v>
      </c>
      <c r="X34" s="38">
        <v>-400</v>
      </c>
      <c r="Y34" s="37"/>
      <c r="Z34" s="38">
        <v>-306.07</v>
      </c>
      <c r="AA34" s="76">
        <v>-400</v>
      </c>
      <c r="AB34" s="37"/>
      <c r="AC34" s="38">
        <v>272.64999999999998</v>
      </c>
      <c r="AD34" s="38">
        <v>-400</v>
      </c>
      <c r="AE34" s="77"/>
      <c r="AF34" s="39">
        <v>-228.11</v>
      </c>
      <c r="AG34" s="40">
        <v>-400</v>
      </c>
      <c r="AH34" s="41"/>
      <c r="AI34" s="43" t="s">
        <v>60</v>
      </c>
    </row>
    <row r="35" spans="1:35" ht="18" customHeight="1">
      <c r="A35" s="35" t="s">
        <v>61</v>
      </c>
      <c r="B35" s="36"/>
      <c r="C35" s="36"/>
      <c r="D35" s="167"/>
      <c r="E35" s="36"/>
      <c r="F35" s="36"/>
      <c r="G35" s="37"/>
      <c r="H35" s="146"/>
      <c r="I35" s="146"/>
      <c r="J35" s="37"/>
      <c r="K35" s="146"/>
      <c r="L35" s="146"/>
      <c r="M35" s="37"/>
      <c r="N35" s="146"/>
      <c r="O35" s="146"/>
      <c r="P35" s="37"/>
      <c r="Q35" s="130"/>
      <c r="R35" s="130"/>
      <c r="S35" s="37"/>
      <c r="T35" s="38"/>
      <c r="U35" s="38"/>
      <c r="V35" s="37"/>
      <c r="W35" s="38"/>
      <c r="X35" s="38">
        <v>-200</v>
      </c>
      <c r="Y35" s="37"/>
      <c r="Z35" s="38"/>
      <c r="AA35" s="76">
        <v>-200</v>
      </c>
      <c r="AB35" s="37"/>
      <c r="AC35" s="38"/>
      <c r="AD35" s="38">
        <v>-200</v>
      </c>
      <c r="AE35" s="77"/>
      <c r="AF35" s="39"/>
      <c r="AG35" s="40">
        <v>0</v>
      </c>
      <c r="AH35" s="41"/>
      <c r="AI35" s="43" t="s">
        <v>62</v>
      </c>
    </row>
    <row r="36" spans="1:35" ht="29.15" customHeight="1">
      <c r="A36" s="45" t="s">
        <v>63</v>
      </c>
      <c r="B36" s="36"/>
      <c r="C36" s="36"/>
      <c r="D36" s="167"/>
      <c r="E36" s="36">
        <v>1035.53</v>
      </c>
      <c r="F36" s="36"/>
      <c r="G36" s="37"/>
      <c r="H36" s="146"/>
      <c r="I36" s="146">
        <v>-3800</v>
      </c>
      <c r="J36" s="37"/>
      <c r="K36" s="146"/>
      <c r="L36" s="146">
        <v>-3800</v>
      </c>
      <c r="M36" s="37"/>
      <c r="N36" s="146" t="s">
        <v>83</v>
      </c>
      <c r="O36" s="146">
        <v>-3800</v>
      </c>
      <c r="P36" s="37"/>
      <c r="Q36" s="130">
        <v>-2965</v>
      </c>
      <c r="R36" s="130">
        <v>-3800</v>
      </c>
      <c r="S36" s="37"/>
      <c r="T36" s="38">
        <v>-165</v>
      </c>
      <c r="U36" s="38">
        <v>-3800</v>
      </c>
      <c r="V36" s="37"/>
      <c r="W36" s="38">
        <v>-3705</v>
      </c>
      <c r="X36" s="38">
        <v>-3400</v>
      </c>
      <c r="Y36" s="37"/>
      <c r="Z36" s="38">
        <v>-2980</v>
      </c>
      <c r="AA36" s="76">
        <v>-3400</v>
      </c>
      <c r="AB36" s="37"/>
      <c r="AC36" s="38">
        <f>1000+400</f>
        <v>1400</v>
      </c>
      <c r="AD36" s="38">
        <v>-2500</v>
      </c>
      <c r="AE36" s="77"/>
      <c r="AF36" s="39">
        <v>-2625</v>
      </c>
      <c r="AG36" s="40">
        <v>-2500</v>
      </c>
      <c r="AH36" s="41"/>
      <c r="AI36" s="43" t="s">
        <v>64</v>
      </c>
    </row>
    <row r="37" spans="1:35" ht="18" customHeight="1">
      <c r="A37" s="35" t="s">
        <v>65</v>
      </c>
      <c r="B37" s="36"/>
      <c r="C37" s="36">
        <v>-100</v>
      </c>
      <c r="D37" s="167"/>
      <c r="E37" s="36"/>
      <c r="F37" s="36">
        <v>-100</v>
      </c>
      <c r="G37" s="37"/>
      <c r="H37" s="146"/>
      <c r="I37" s="146">
        <v>-100</v>
      </c>
      <c r="J37" s="37"/>
      <c r="K37" s="146"/>
      <c r="L37" s="146">
        <v>-100</v>
      </c>
      <c r="M37" s="37"/>
      <c r="N37" s="146" t="s">
        <v>83</v>
      </c>
      <c r="O37" s="146">
        <v>-100</v>
      </c>
      <c r="P37" s="37"/>
      <c r="Q37" s="130">
        <v>0</v>
      </c>
      <c r="R37" s="130">
        <v>-100</v>
      </c>
      <c r="S37" s="37"/>
      <c r="T37" s="38"/>
      <c r="U37" s="38">
        <v>-100</v>
      </c>
      <c r="V37" s="37"/>
      <c r="W37" s="38">
        <v>-12.96</v>
      </c>
      <c r="X37" s="38">
        <v>-150</v>
      </c>
      <c r="Y37" s="37"/>
      <c r="Z37" s="38">
        <v>-194.52</v>
      </c>
      <c r="AA37" s="76">
        <v>-150</v>
      </c>
      <c r="AB37" s="37"/>
      <c r="AC37" s="38">
        <v>31.31</v>
      </c>
      <c r="AD37" s="38">
        <v>-300</v>
      </c>
      <c r="AE37" s="77"/>
      <c r="AF37" s="39"/>
      <c r="AG37" s="40">
        <v>-300</v>
      </c>
      <c r="AH37" s="41"/>
      <c r="AI37" s="43" t="s">
        <v>66</v>
      </c>
    </row>
    <row r="38" spans="1:35" ht="18" customHeight="1">
      <c r="A38" s="35" t="s">
        <v>67</v>
      </c>
      <c r="B38" s="36"/>
      <c r="C38" s="36">
        <v>-20</v>
      </c>
      <c r="D38" s="167"/>
      <c r="E38" s="36"/>
      <c r="F38" s="36">
        <v>-20</v>
      </c>
      <c r="G38" s="37"/>
      <c r="H38" s="146"/>
      <c r="I38" s="146">
        <v>-20</v>
      </c>
      <c r="J38" s="37"/>
      <c r="K38" s="146"/>
      <c r="L38" s="146">
        <v>-20</v>
      </c>
      <c r="M38" s="37"/>
      <c r="N38" s="146" t="s">
        <v>83</v>
      </c>
      <c r="O38" s="146">
        <v>-20</v>
      </c>
      <c r="P38" s="37"/>
      <c r="Q38" s="130">
        <v>0</v>
      </c>
      <c r="R38" s="130">
        <v>-20</v>
      </c>
      <c r="S38" s="37"/>
      <c r="T38" s="38"/>
      <c r="U38" s="38">
        <v>-20</v>
      </c>
      <c r="V38" s="37"/>
      <c r="W38" s="38">
        <v>-7.85</v>
      </c>
      <c r="X38" s="38"/>
      <c r="Y38" s="37"/>
      <c r="Z38" s="38"/>
      <c r="AA38" s="38"/>
      <c r="AB38" s="37"/>
      <c r="AC38" s="46">
        <v>2.8</v>
      </c>
      <c r="AD38" s="46"/>
      <c r="AE38" s="77"/>
      <c r="AF38" s="39"/>
      <c r="AG38" s="40"/>
      <c r="AH38" s="41"/>
      <c r="AI38" s="43" t="s">
        <v>68</v>
      </c>
    </row>
    <row r="39" spans="1:35" ht="18" customHeight="1">
      <c r="A39" s="35" t="s">
        <v>90</v>
      </c>
      <c r="B39" s="36"/>
      <c r="C39" s="36">
        <v>-500</v>
      </c>
      <c r="D39" s="167"/>
      <c r="E39" s="36">
        <v>197.4</v>
      </c>
      <c r="F39" s="36">
        <v>-500</v>
      </c>
      <c r="G39" s="37"/>
      <c r="H39" s="146">
        <v>-168.7</v>
      </c>
      <c r="I39" s="146">
        <v>-500</v>
      </c>
      <c r="J39" s="37"/>
      <c r="K39" s="146">
        <v>-363</v>
      </c>
      <c r="L39" s="146">
        <v>-500</v>
      </c>
      <c r="M39" s="37"/>
      <c r="N39" s="146">
        <v>-238</v>
      </c>
      <c r="O39" s="146">
        <v>-500</v>
      </c>
      <c r="P39" s="37"/>
      <c r="Q39" s="130">
        <v>-231</v>
      </c>
      <c r="R39" s="130">
        <v>-500</v>
      </c>
      <c r="S39" s="37"/>
      <c r="T39" s="38">
        <v>-1075.9000000000001</v>
      </c>
      <c r="U39" s="38">
        <v>-500</v>
      </c>
      <c r="V39" s="37"/>
      <c r="W39" s="38">
        <v>-670.4</v>
      </c>
      <c r="X39" s="38">
        <v>-300</v>
      </c>
      <c r="Y39" s="37"/>
      <c r="Z39" s="38">
        <v>-1124.19</v>
      </c>
      <c r="AA39" s="76">
        <v>-300</v>
      </c>
      <c r="AB39" s="37"/>
      <c r="AC39" s="76">
        <v>254.79</v>
      </c>
      <c r="AD39" s="38">
        <v>-500</v>
      </c>
      <c r="AE39" s="77"/>
      <c r="AF39" s="39">
        <v>-261.74</v>
      </c>
      <c r="AG39" s="40">
        <v>-250</v>
      </c>
      <c r="AH39" s="41"/>
      <c r="AI39" s="43" t="s">
        <v>69</v>
      </c>
    </row>
    <row r="40" spans="1:35" ht="18" customHeight="1">
      <c r="A40" s="78" t="s">
        <v>87</v>
      </c>
      <c r="B40" s="36"/>
      <c r="C40" s="36">
        <v>-2000</v>
      </c>
      <c r="D40" s="167"/>
      <c r="E40" s="36">
        <v>693.02</v>
      </c>
      <c r="F40" s="36">
        <v>-2000</v>
      </c>
      <c r="G40" s="37"/>
      <c r="H40" s="146">
        <v>-1243.27</v>
      </c>
      <c r="I40" s="146">
        <v>-2000</v>
      </c>
      <c r="J40" s="37"/>
      <c r="K40" s="146"/>
      <c r="L40" s="146"/>
      <c r="M40" s="37"/>
      <c r="N40" s="146"/>
      <c r="O40" s="146"/>
      <c r="P40" s="37"/>
      <c r="Q40" s="130"/>
      <c r="R40" s="130"/>
      <c r="S40" s="37"/>
      <c r="T40" s="38"/>
      <c r="U40" s="38"/>
      <c r="V40" s="37"/>
      <c r="W40" s="38"/>
      <c r="X40" s="38"/>
      <c r="Y40" s="37"/>
      <c r="Z40" s="38"/>
      <c r="AA40" s="38"/>
      <c r="AB40" s="37"/>
      <c r="AC40" s="38"/>
      <c r="AD40" s="38"/>
      <c r="AE40" s="77"/>
      <c r="AF40" s="39"/>
      <c r="AG40" s="40">
        <v>0</v>
      </c>
      <c r="AH40" s="41"/>
      <c r="AI40" s="43" t="s">
        <v>70</v>
      </c>
    </row>
    <row r="41" spans="1:35" ht="18" customHeight="1">
      <c r="A41" s="161" t="s">
        <v>92</v>
      </c>
      <c r="B41" s="159"/>
      <c r="C41" s="159">
        <v>-4000</v>
      </c>
      <c r="D41" s="167"/>
      <c r="E41" s="159">
        <f>-693.02-735.53</f>
        <v>-1428.55</v>
      </c>
      <c r="F41" s="159">
        <v>-4000</v>
      </c>
      <c r="G41" s="37"/>
      <c r="H41" s="146"/>
      <c r="I41" s="146"/>
      <c r="J41" s="37"/>
      <c r="K41" s="146"/>
      <c r="L41" s="146"/>
      <c r="M41" s="37"/>
      <c r="N41" s="146"/>
      <c r="O41" s="146"/>
      <c r="P41" s="37"/>
      <c r="Q41" s="130"/>
      <c r="R41" s="130"/>
      <c r="S41" s="37"/>
      <c r="T41" s="38"/>
      <c r="U41" s="38"/>
      <c r="V41" s="37"/>
      <c r="W41" s="38"/>
      <c r="X41" s="38"/>
      <c r="Y41" s="37"/>
      <c r="Z41" s="38"/>
      <c r="AA41" s="38"/>
      <c r="AB41" s="37"/>
      <c r="AC41" s="38"/>
      <c r="AD41" s="38"/>
      <c r="AE41" s="77"/>
      <c r="AF41" s="39"/>
      <c r="AG41" s="40">
        <v>0</v>
      </c>
      <c r="AH41" s="41"/>
      <c r="AI41" s="43" t="s">
        <v>71</v>
      </c>
    </row>
    <row r="42" spans="1:35" ht="18" customHeight="1">
      <c r="A42" s="181" t="s">
        <v>94</v>
      </c>
      <c r="B42" s="159"/>
      <c r="C42" s="159"/>
      <c r="D42" s="167"/>
      <c r="E42" s="36"/>
      <c r="F42" s="36"/>
      <c r="G42" s="37"/>
      <c r="H42" s="146"/>
      <c r="I42" s="146"/>
      <c r="J42" s="37"/>
      <c r="K42" s="146"/>
      <c r="L42" s="146"/>
      <c r="M42" s="37"/>
      <c r="N42" s="146"/>
      <c r="O42" s="146"/>
      <c r="P42" s="37"/>
      <c r="Q42" s="130"/>
      <c r="R42" s="130"/>
      <c r="S42" s="37"/>
      <c r="T42" s="38"/>
      <c r="U42" s="38"/>
      <c r="V42" s="37"/>
      <c r="W42" s="38"/>
      <c r="X42" s="38"/>
      <c r="Y42" s="37"/>
      <c r="Z42" s="38"/>
      <c r="AA42" s="38"/>
      <c r="AB42" s="37"/>
      <c r="AC42" s="38"/>
      <c r="AD42" s="38"/>
      <c r="AE42" s="77"/>
      <c r="AF42" s="39"/>
      <c r="AG42" s="40">
        <v>0</v>
      </c>
      <c r="AH42" s="41"/>
      <c r="AI42" s="43" t="s">
        <v>72</v>
      </c>
    </row>
    <row r="43" spans="1:35" ht="18" customHeight="1">
      <c r="A43" s="45" t="s">
        <v>98</v>
      </c>
      <c r="B43" s="36"/>
      <c r="C43" s="36"/>
      <c r="D43" s="167"/>
      <c r="E43" s="36">
        <v>379.54</v>
      </c>
      <c r="F43" s="36"/>
      <c r="G43" s="37"/>
      <c r="H43" s="146"/>
      <c r="I43" s="146"/>
      <c r="J43" s="37"/>
      <c r="K43" s="146"/>
      <c r="L43" s="146"/>
      <c r="M43" s="37"/>
      <c r="N43" s="146"/>
      <c r="O43" s="146"/>
      <c r="P43" s="37"/>
      <c r="Q43" s="130"/>
      <c r="R43" s="130"/>
      <c r="S43" s="37"/>
      <c r="T43" s="38"/>
      <c r="U43" s="38"/>
      <c r="V43" s="37"/>
      <c r="W43" s="38"/>
      <c r="X43" s="38"/>
      <c r="Y43" s="37"/>
      <c r="Z43" s="38"/>
      <c r="AA43" s="38"/>
      <c r="AB43" s="37"/>
      <c r="AC43" s="38"/>
      <c r="AD43" s="38"/>
      <c r="AE43" s="77"/>
      <c r="AF43" s="39"/>
      <c r="AG43" s="40">
        <v>0</v>
      </c>
      <c r="AH43" s="41"/>
      <c r="AI43" s="43" t="s">
        <v>73</v>
      </c>
    </row>
    <row r="44" spans="1:35" ht="18" customHeight="1">
      <c r="A44" s="45" t="s">
        <v>21</v>
      </c>
      <c r="B44" s="36"/>
      <c r="C44" s="36"/>
      <c r="D44" s="167"/>
      <c r="E44" s="36"/>
      <c r="F44" s="36"/>
      <c r="G44" s="37"/>
      <c r="H44" s="146"/>
      <c r="I44" s="146"/>
      <c r="J44" s="37"/>
      <c r="K44" s="146"/>
      <c r="L44" s="146"/>
      <c r="M44" s="37"/>
      <c r="N44" s="146"/>
      <c r="O44" s="146"/>
      <c r="P44" s="37"/>
      <c r="Q44" s="130"/>
      <c r="R44" s="130"/>
      <c r="S44" s="37"/>
      <c r="T44" s="38"/>
      <c r="U44" s="38"/>
      <c r="V44" s="37"/>
      <c r="W44" s="38"/>
      <c r="X44" s="38"/>
      <c r="Y44" s="37"/>
      <c r="Z44" s="38"/>
      <c r="AA44" s="38"/>
      <c r="AB44" s="37"/>
      <c r="AC44" s="38"/>
      <c r="AD44" s="38"/>
      <c r="AE44" s="77"/>
      <c r="AF44" s="39"/>
      <c r="AG44" s="40">
        <v>0</v>
      </c>
      <c r="AH44" s="79"/>
      <c r="AI44" s="43" t="s">
        <v>74</v>
      </c>
    </row>
    <row r="45" spans="1:35" ht="18" customHeight="1">
      <c r="A45" s="80" t="s">
        <v>75</v>
      </c>
      <c r="B45" s="81">
        <f>SUM(B17:B44)</f>
        <v>1462.3700000000001</v>
      </c>
      <c r="C45" s="81">
        <f>SUM(C17:C41)</f>
        <v>-32620</v>
      </c>
      <c r="D45" s="172"/>
      <c r="E45" s="81">
        <f>SUM(E17:E44)</f>
        <v>6703.3099999999995</v>
      </c>
      <c r="F45" s="81">
        <f>SUM(F17:F41)</f>
        <v>-32620</v>
      </c>
      <c r="G45" s="81">
        <f t="shared" ref="G45" si="9">SUM(G17:G39)</f>
        <v>0</v>
      </c>
      <c r="H45" s="151">
        <f>SUM(H17:H44)</f>
        <v>-4925.7900000000009</v>
      </c>
      <c r="I45" s="151">
        <f>SUM(I17:I40)</f>
        <v>-32520</v>
      </c>
      <c r="J45" s="81">
        <f t="shared" ref="J45:K45" si="10">SUM(J17:J39)</f>
        <v>0</v>
      </c>
      <c r="K45" s="81">
        <f t="shared" si="10"/>
        <v>-13541.529999999999</v>
      </c>
      <c r="L45" s="151">
        <f>SUM(L17:L39)</f>
        <v>-27220</v>
      </c>
      <c r="M45" s="82"/>
      <c r="N45" s="151">
        <f>SUM(N17:N39)</f>
        <v>-8265.51</v>
      </c>
      <c r="O45" s="151">
        <f>SUM(O17:O39)</f>
        <v>-23488</v>
      </c>
      <c r="P45" s="82"/>
      <c r="Q45" s="135">
        <f>SUM(Q17:Q39)</f>
        <v>-8199.9500000000007</v>
      </c>
      <c r="R45" s="135">
        <f>SUM(R17:R39)</f>
        <v>-25320</v>
      </c>
      <c r="S45" s="82"/>
      <c r="T45" s="83">
        <v>-5609.67</v>
      </c>
      <c r="U45" s="83">
        <f>SUM(U17:U39)</f>
        <v>-25620</v>
      </c>
      <c r="V45" s="82"/>
      <c r="W45" s="83">
        <f>SUM(W17:W39)</f>
        <v>-31954.03</v>
      </c>
      <c r="X45" s="83">
        <f>SUM(X17:X39)</f>
        <v>-19710</v>
      </c>
      <c r="Y45" s="82"/>
      <c r="Z45" s="83">
        <f>SUM(Z16:Z39)</f>
        <v>-18626.999999999996</v>
      </c>
      <c r="AA45" s="83">
        <f>SUM(AA17:AA39)</f>
        <v>-19710</v>
      </c>
      <c r="AB45" s="82"/>
      <c r="AC45" s="84">
        <f>SUM(AC17:AC39)</f>
        <v>12605.73</v>
      </c>
      <c r="AD45" s="83">
        <f>SUM(AD17:AD39)</f>
        <v>-22560</v>
      </c>
      <c r="AE45" s="85"/>
      <c r="AF45" s="86">
        <f>SUM(AF17:AF39)</f>
        <v>-16682.400000000001</v>
      </c>
      <c r="AG45" s="87">
        <f>SUM(AG17:AG39)</f>
        <v>-22110</v>
      </c>
      <c r="AH45" s="53"/>
      <c r="AI45" s="54"/>
    </row>
    <row r="46" spans="1:35" ht="9.65" customHeight="1" thickBot="1">
      <c r="A46" s="88"/>
      <c r="B46" s="89"/>
      <c r="C46" s="89"/>
      <c r="D46" s="173"/>
      <c r="E46" s="89"/>
      <c r="F46" s="89"/>
      <c r="G46" s="90"/>
      <c r="H46" s="152"/>
      <c r="I46" s="152"/>
      <c r="J46" s="90"/>
      <c r="K46" s="152"/>
      <c r="L46" s="152"/>
      <c r="M46" s="90"/>
      <c r="N46" s="152"/>
      <c r="O46" s="152"/>
      <c r="P46" s="90"/>
      <c r="Q46" s="136"/>
      <c r="R46" s="136"/>
      <c r="S46" s="90"/>
      <c r="T46" s="91"/>
      <c r="U46" s="91"/>
      <c r="V46" s="90"/>
      <c r="W46" s="91"/>
      <c r="X46" s="91"/>
      <c r="Y46" s="90"/>
      <c r="Z46" s="91"/>
      <c r="AA46" s="91"/>
      <c r="AB46" s="90"/>
      <c r="AC46" s="92"/>
      <c r="AD46" s="92"/>
      <c r="AE46" s="93"/>
      <c r="AF46" s="94"/>
      <c r="AG46" s="95"/>
      <c r="AH46" s="61"/>
      <c r="AI46" s="62"/>
    </row>
    <row r="47" spans="1:35" ht="18" customHeight="1" thickTop="1">
      <c r="A47" s="96" t="s">
        <v>76</v>
      </c>
      <c r="B47" s="56">
        <f>B14+B45</f>
        <v>1462.3700000000001</v>
      </c>
      <c r="C47" s="56">
        <f>C14+C45</f>
        <v>-10350.799999999999</v>
      </c>
      <c r="D47" s="169"/>
      <c r="E47" s="56">
        <f>E14+E45</f>
        <v>29107.510000000002</v>
      </c>
      <c r="F47" s="56">
        <f>F14+F45</f>
        <v>-11180</v>
      </c>
      <c r="G47" s="56">
        <f t="shared" ref="G47" si="11">G14+G45</f>
        <v>0</v>
      </c>
      <c r="H47" s="148">
        <f>H14+H45</f>
        <v>16230.07</v>
      </c>
      <c r="I47" s="148">
        <f>I14+I45</f>
        <v>-13380</v>
      </c>
      <c r="J47" s="56">
        <f t="shared" ref="J47:K47" si="12">J14+J45</f>
        <v>0</v>
      </c>
      <c r="K47" s="56">
        <f t="shared" si="12"/>
        <v>10079.310000000001</v>
      </c>
      <c r="L47" s="148">
        <f>L14+L45</f>
        <v>-10080</v>
      </c>
      <c r="M47" s="57"/>
      <c r="N47" s="148">
        <f>N14+N45</f>
        <v>11008.229999999998</v>
      </c>
      <c r="O47" s="148">
        <f>O14+O45</f>
        <v>-6348</v>
      </c>
      <c r="P47" s="57"/>
      <c r="Q47" s="132">
        <f>Q14+Q45</f>
        <v>9403.4699999999975</v>
      </c>
      <c r="R47" s="132">
        <f>R14+R45</f>
        <v>-6980</v>
      </c>
      <c r="S47" s="57"/>
      <c r="T47" s="58">
        <v>14906.12</v>
      </c>
      <c r="U47" s="58">
        <f>U14+U45</f>
        <v>-4530</v>
      </c>
      <c r="V47" s="57"/>
      <c r="W47" s="58">
        <f>W14+W45</f>
        <v>6570.9700000000012</v>
      </c>
      <c r="X47" s="58">
        <f>X14+X45</f>
        <v>-620</v>
      </c>
      <c r="Y47" s="57"/>
      <c r="Z47" s="58">
        <f>Z14+Z45</f>
        <v>5453.7700000000041</v>
      </c>
      <c r="AA47" s="58">
        <f>AA14+AA45</f>
        <v>-620</v>
      </c>
      <c r="AB47" s="57"/>
      <c r="AC47" s="58">
        <f>AC14-(AC45)</f>
        <v>10020.350000000002</v>
      </c>
      <c r="AD47" s="58">
        <f>AD14+AD45</f>
        <v>-2500</v>
      </c>
      <c r="AE47" s="57"/>
      <c r="AF47" s="97">
        <f>AF14+AF45</f>
        <v>4159.41</v>
      </c>
      <c r="AG47" s="98">
        <v>-2850</v>
      </c>
      <c r="AH47" s="61"/>
      <c r="AI47" s="62"/>
    </row>
    <row r="48" spans="1:35" ht="10" customHeight="1" thickBot="1">
      <c r="A48" s="88"/>
      <c r="B48" s="89"/>
      <c r="C48" s="89"/>
      <c r="D48" s="173"/>
      <c r="E48" s="89"/>
      <c r="F48" s="89"/>
      <c r="G48" s="90"/>
      <c r="H48" s="152"/>
      <c r="I48" s="152"/>
      <c r="J48" s="90"/>
      <c r="K48" s="152"/>
      <c r="L48" s="152"/>
      <c r="M48" s="90"/>
      <c r="N48" s="152"/>
      <c r="O48" s="152"/>
      <c r="P48" s="90"/>
      <c r="Q48" s="136"/>
      <c r="R48" s="136"/>
      <c r="S48" s="90"/>
      <c r="T48" s="91"/>
      <c r="U48" s="91"/>
      <c r="V48" s="90"/>
      <c r="W48" s="91"/>
      <c r="X48" s="91"/>
      <c r="Y48" s="90"/>
      <c r="Z48" s="91"/>
      <c r="AA48" s="91"/>
      <c r="AB48" s="90"/>
      <c r="AC48" s="92"/>
      <c r="AD48" s="92"/>
      <c r="AE48" s="90"/>
      <c r="AF48" s="94"/>
      <c r="AG48" s="95"/>
      <c r="AH48" s="99"/>
      <c r="AI48" s="100"/>
    </row>
    <row r="49" spans="1:35" ht="18" customHeight="1" thickTop="1">
      <c r="A49" s="96" t="s">
        <v>77</v>
      </c>
      <c r="B49" s="101">
        <v>135095.54999999999</v>
      </c>
      <c r="C49" s="101">
        <v>135095.54999999999</v>
      </c>
      <c r="D49" s="174"/>
      <c r="E49" s="101">
        <v>105673.01</v>
      </c>
      <c r="F49" s="101">
        <f>H50</f>
        <v>121903.07999999999</v>
      </c>
      <c r="G49" s="102"/>
      <c r="H49" s="153">
        <v>105673.01</v>
      </c>
      <c r="I49" s="153">
        <f>K50</f>
        <v>105673.01</v>
      </c>
      <c r="J49" s="102"/>
      <c r="K49" s="153">
        <f>N50</f>
        <v>95593.7</v>
      </c>
      <c r="L49" s="153">
        <f>+N50</f>
        <v>95593.7</v>
      </c>
      <c r="M49" s="102"/>
      <c r="N49" s="153">
        <f>+O49</f>
        <v>84585.47</v>
      </c>
      <c r="O49" s="153">
        <f>+Q50</f>
        <v>84585.47</v>
      </c>
      <c r="P49" s="102"/>
      <c r="Q49" s="137">
        <f>+R49</f>
        <v>75182</v>
      </c>
      <c r="R49" s="137">
        <f>+T50</f>
        <v>75182</v>
      </c>
      <c r="S49" s="102"/>
      <c r="T49" s="110">
        <v>60275.88</v>
      </c>
      <c r="U49" s="110">
        <v>60275.88</v>
      </c>
      <c r="V49" s="102"/>
      <c r="W49" s="103">
        <v>53704.91</v>
      </c>
      <c r="X49" s="103">
        <v>53704.91</v>
      </c>
      <c r="Y49" s="102"/>
      <c r="Z49" s="103">
        <v>48251.14</v>
      </c>
      <c r="AA49" s="103">
        <v>48251.14</v>
      </c>
      <c r="AB49" s="57"/>
      <c r="AC49" s="58">
        <v>38230.79</v>
      </c>
      <c r="AD49" s="104">
        <v>38230.79</v>
      </c>
      <c r="AE49" s="105"/>
      <c r="AF49" s="106">
        <v>35071.379999999997</v>
      </c>
      <c r="AG49" s="98">
        <v>24019.96</v>
      </c>
      <c r="AH49" s="99"/>
      <c r="AI49" s="100"/>
    </row>
    <row r="50" spans="1:35" ht="18" customHeight="1">
      <c r="A50" s="107" t="s">
        <v>78</v>
      </c>
      <c r="B50" s="108">
        <f>B49+B47</f>
        <v>136557.91999999998</v>
      </c>
      <c r="C50" s="108">
        <f>C49+C47</f>
        <v>124744.74999999999</v>
      </c>
      <c r="D50" s="175"/>
      <c r="E50" s="108">
        <f>E49+E47</f>
        <v>134780.51999999999</v>
      </c>
      <c r="F50" s="108">
        <f>F49+F47</f>
        <v>110723.07999999999</v>
      </c>
      <c r="G50" s="109"/>
      <c r="H50" s="154">
        <f>H49+H47</f>
        <v>121903.07999999999</v>
      </c>
      <c r="I50" s="154">
        <f>I49+I47</f>
        <v>92293.01</v>
      </c>
      <c r="J50" s="109"/>
      <c r="K50" s="154">
        <f>K49+K47</f>
        <v>105673.01</v>
      </c>
      <c r="L50" s="154">
        <f>L49+L47</f>
        <v>85513.7</v>
      </c>
      <c r="M50" s="109"/>
      <c r="N50" s="154">
        <f>N49+N47</f>
        <v>95593.7</v>
      </c>
      <c r="O50" s="154">
        <f>O49+O47</f>
        <v>78237.47</v>
      </c>
      <c r="P50" s="109"/>
      <c r="Q50" s="138">
        <f>Q49+Q47</f>
        <v>84585.47</v>
      </c>
      <c r="R50" s="138">
        <f>R49+R47</f>
        <v>68202</v>
      </c>
      <c r="S50" s="109"/>
      <c r="T50" s="110">
        <v>75182</v>
      </c>
      <c r="U50" s="110">
        <f>U49+U47</f>
        <v>55745.88</v>
      </c>
      <c r="V50" s="109"/>
      <c r="W50" s="110">
        <f>W49+W47</f>
        <v>60275.880000000005</v>
      </c>
      <c r="X50" s="110">
        <f>X49+X47</f>
        <v>53084.91</v>
      </c>
      <c r="Y50" s="109"/>
      <c r="Z50" s="110">
        <f>Z49+Z47</f>
        <v>53704.91</v>
      </c>
      <c r="AA50" s="110">
        <f>AA49+AA47</f>
        <v>47631.14</v>
      </c>
      <c r="AB50" s="109"/>
      <c r="AC50" s="111">
        <f>AC47+AC49</f>
        <v>48251.14</v>
      </c>
      <c r="AD50" s="112">
        <f>AD47+AD49</f>
        <v>35730.79</v>
      </c>
      <c r="AE50" s="113"/>
      <c r="AF50" s="114">
        <f>AF47+AF49</f>
        <v>39230.789999999994</v>
      </c>
      <c r="AG50" s="115">
        <v>21169.96</v>
      </c>
      <c r="AH50" s="99"/>
      <c r="AI50" s="100"/>
    </row>
    <row r="51" spans="1:35" ht="9.65" customHeight="1" thickBot="1">
      <c r="A51" s="88"/>
      <c r="B51" s="116"/>
      <c r="C51" s="116"/>
      <c r="D51" s="176"/>
      <c r="E51" s="116"/>
      <c r="F51" s="116"/>
      <c r="G51" s="117"/>
      <c r="H51" s="155"/>
      <c r="I51" s="155"/>
      <c r="J51" s="117"/>
      <c r="K51" s="116"/>
      <c r="L51" s="116"/>
      <c r="M51" s="117"/>
      <c r="N51" s="155"/>
      <c r="O51" s="155"/>
      <c r="P51" s="117"/>
      <c r="Q51" s="139"/>
      <c r="R51" s="139"/>
      <c r="S51" s="117"/>
      <c r="T51" s="118"/>
      <c r="U51" s="118"/>
      <c r="V51" s="117"/>
      <c r="W51" s="118"/>
      <c r="X51" s="118"/>
      <c r="Y51" s="117"/>
      <c r="Z51" s="118"/>
      <c r="AA51" s="118"/>
      <c r="AB51" s="117"/>
      <c r="AC51" s="119"/>
      <c r="AD51" s="120"/>
      <c r="AE51" s="121"/>
      <c r="AF51" s="122"/>
      <c r="AG51" s="123"/>
      <c r="AH51" s="99"/>
      <c r="AI51" s="100"/>
    </row>
    <row r="52" spans="1:35" ht="19.899999999999999" customHeight="1" thickTop="1">
      <c r="D52" s="177"/>
    </row>
  </sheetData>
  <conditionalFormatting sqref="AF7">
    <cfRule type="cellIs" dxfId="0" priority="1" stopIfTrue="1" operator="lessThan">
      <formula>0</formula>
    </cfRule>
  </conditionalFormatting>
  <pageMargins left="0.5" right="0.5" top="0.75" bottom="0.75" header="0.27777800000000002" footer="0.2777780000000000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A. Bodwin</dc:creator>
  <cp:lastModifiedBy>Theresa A. Bodwin</cp:lastModifiedBy>
  <dcterms:created xsi:type="dcterms:W3CDTF">1900-01-01T05:00:00Z</dcterms:created>
  <dcterms:modified xsi:type="dcterms:W3CDTF">2025-12-31T19:48:31Z</dcterms:modified>
</cp:coreProperties>
</file>