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rayson Martain\Documents\APIC\"/>
    </mc:Choice>
  </mc:AlternateContent>
  <bookViews>
    <workbookView xWindow="240" yWindow="255" windowWidth="16605" windowHeight="7815" activeTab="2"/>
  </bookViews>
  <sheets>
    <sheet name="Reported HAI Cases" sheetId="4" r:id="rId1"/>
    <sheet name="Improved Compliance 1% Calc" sheetId="2" r:id="rId2"/>
    <sheet name="All US HAI's" sheetId="3" r:id="rId3"/>
  </sheets>
  <definedNames>
    <definedName name="_xlnm.Print_Area" localSheetId="2">'All US HAI''s'!$A$1:$D$29</definedName>
    <definedName name="_xlnm.Print_Area" localSheetId="1">'Improved Compliance 1% Calc'!$A$1:$E$35</definedName>
  </definedNames>
  <calcPr calcId="152511"/>
</workbook>
</file>

<file path=xl/calcChain.xml><?xml version="1.0" encoding="utf-8"?>
<calcChain xmlns="http://schemas.openxmlformats.org/spreadsheetml/2006/main">
  <c r="B15" i="2" l="1"/>
  <c r="B19" i="4" l="1"/>
  <c r="B13" i="4"/>
  <c r="B8" i="4"/>
  <c r="B10" i="4" s="1"/>
  <c r="B14" i="4" s="1"/>
  <c r="B15" i="4" s="1"/>
  <c r="B21" i="4" s="1"/>
  <c r="B11" i="4" l="1"/>
  <c r="C17" i="3" l="1"/>
  <c r="C18" i="3" s="1"/>
  <c r="B17" i="3"/>
  <c r="B18" i="3" s="1"/>
  <c r="C9" i="3"/>
  <c r="C11" i="3" s="1"/>
  <c r="C14" i="3" s="1"/>
  <c r="C15" i="3" s="1"/>
  <c r="B9" i="3"/>
  <c r="B11" i="3" s="1"/>
  <c r="B14" i="3" s="1"/>
  <c r="B15" i="3" s="1"/>
  <c r="B16" i="2"/>
  <c r="B25" i="2"/>
  <c r="B9" i="2"/>
  <c r="B22" i="2" s="1"/>
  <c r="B7" i="2"/>
  <c r="B18" i="2" s="1"/>
  <c r="C20" i="3" l="1"/>
  <c r="B20" i="3"/>
  <c r="B26" i="2"/>
  <c r="B27" i="2" s="1"/>
  <c r="B19" i="2"/>
  <c r="B21" i="2" s="1"/>
  <c r="B23" i="2" s="1"/>
  <c r="B11" i="2"/>
  <c r="B12" i="2" s="1"/>
</calcChain>
</file>

<file path=xl/sharedStrings.xml><?xml version="1.0" encoding="utf-8"?>
<sst xmlns="http://schemas.openxmlformats.org/spreadsheetml/2006/main" count="102" uniqueCount="74">
  <si>
    <t>Hosptial Name</t>
  </si>
  <si>
    <t>Percent of Preventable HAIs</t>
  </si>
  <si>
    <t>Total Annual Cost of HAIs</t>
  </si>
  <si>
    <t>Total Annual Cost of Preventable HAIs</t>
  </si>
  <si>
    <t>% of hospital patients that use Medicare/Medicaid</t>
  </si>
  <si>
    <t>Expected Number of Patients with Preventable HAI</t>
  </si>
  <si>
    <t>Total Savings From Reduced HAI (USD) due to HHCM</t>
  </si>
  <si>
    <t>Total Medicare/Medicaid savings due to HHCM</t>
  </si>
  <si>
    <t>HHCM Module/Room</t>
  </si>
  <si>
    <t>HHCM Annual Cost</t>
  </si>
  <si>
    <t>Incremental HHCM  Expense  (Annual)</t>
  </si>
  <si>
    <t>Total Annual Savings</t>
  </si>
  <si>
    <t>Author- R. Douglas Scott II, Economist, Division of Healthcare Quality Promotion National Center for Preparedness, Detection, and Control of Infectious Diseases, Coordinating Center for Infectious Diseases, Centers for Disease contro and Prevention, March 2009</t>
  </si>
  <si>
    <t>Range of per patient cost estimates based on 2007 CPI for Inpatient hospital servcies.</t>
  </si>
  <si>
    <t>Range of total cost using CPI for Inpatient hospital services (Billions)</t>
  </si>
  <si>
    <t>Table 7:  Annual Aggregate direct medical hospital patient costs  by site of infection</t>
  </si>
  <si>
    <t>$20,549 - $25,903</t>
  </si>
  <si>
    <t>$35.7 - $45.0</t>
  </si>
  <si>
    <t>Variables</t>
  </si>
  <si>
    <t>ROI Calculator based on reducing HAI's that cost on average  $23.226  each based on Table 7- Range of per patient cost estimates based on 2007 CPI for Inpatient hospital services</t>
  </si>
  <si>
    <t>Total # of Staffed Beds</t>
  </si>
  <si>
    <t># of Beds in the Hospital</t>
  </si>
  <si>
    <t>Number of Patients Discharged Annually</t>
  </si>
  <si>
    <t>Assume avg stay is 3 days</t>
  </si>
  <si>
    <t>% Discharged with HAI</t>
  </si>
  <si>
    <t>Added cost of soap/sanitizer from increased HH events</t>
  </si>
  <si>
    <t>What is national averge for this assumption?</t>
  </si>
  <si>
    <t>Expected Number of Patients with HAI</t>
  </si>
  <si>
    <t>Overall preventable HAI Reduction</t>
  </si>
  <si>
    <t>data to support this reduction due to increased HH</t>
  </si>
  <si>
    <t>Number of HAI events Prevented</t>
  </si>
  <si>
    <t>Total Savings From Improved Hand Hygiene (adusted based on hospital size)</t>
  </si>
  <si>
    <t>Total Medicare/Medicaid savings</t>
  </si>
  <si>
    <t>Savings for every 1% improvement in Hand Hygiene based on 200 bed hospital (1)</t>
  </si>
  <si>
    <t>HHCM Annual Cost (all patient rooms)</t>
  </si>
  <si>
    <t>A 1% increase in hand hygiene complaince resulted in annual savings of $39,650 to a 200 bed hospital.  Conclusions:  Hand hygiene noncompliance is associated with significan attributable hsopital costs.  Minimal improvements in compliance lead to substantial savings. (1)</t>
  </si>
  <si>
    <t>1)  Cummings KL, Anderson DJ, Kaye KS.  Hand Hygiene Noncompliance and the Cost of Hospital Acquired Methicillin-Resistant Staphyococcus aureaus infection.  Infection control and Hospital Epidemiology. 2010 ; 31(4):357-364.  The University of Chicago Press on behalf of the Society for Healthcare of America.</t>
  </si>
  <si>
    <t>ROI Calculator based on increasing HH by 1%=$39,650K savings to hospital</t>
  </si>
  <si>
    <t>Incremental HHCM  Expense  (Annual) Includes HHCM and extra cost of soap/sanitizer</t>
  </si>
  <si>
    <t>Total number of HHCM preventable HAIs in the US</t>
  </si>
  <si>
    <t>Percent Publicly funded (Medicare/Medicaid)</t>
  </si>
  <si>
    <t>HHCM Charge/Room</t>
  </si>
  <si>
    <t>Cost incurred to Hospital per HAI Event (USD) (1)</t>
  </si>
  <si>
    <t>HHCM Annual Cost (Avg. 200 room hospital)</t>
  </si>
  <si>
    <t>Total number of HAI's in the US</t>
  </si>
  <si>
    <t>Percent of HAI's that HHCM can affect</t>
  </si>
  <si>
    <t>Number  of hospitals in the US</t>
  </si>
  <si>
    <t>HAI's per hospital</t>
  </si>
  <si>
    <t>No. of HAIs not funded by Medicare/Medicade</t>
  </si>
  <si>
    <t>HAI savings/average hospital</t>
  </si>
  <si>
    <t>ROI Calculator based on all U.S. statistics</t>
  </si>
  <si>
    <t>Low Estimate</t>
  </si>
  <si>
    <t>High Estimate</t>
  </si>
  <si>
    <t xml:space="preserve">Hand hygiene improvement initiatives have demonstrated as great as a 45% reduction in HAI’s. (3)
</t>
  </si>
  <si>
    <t>Confidential</t>
  </si>
  <si>
    <t>Cost incurred to Hospital per HAI Event (USD)(1)</t>
  </si>
  <si>
    <t>(1)Table 7:  Annual Aggregate direct medical hospital patient costs  by site of infection</t>
  </si>
  <si>
    <t>Average $23,221</t>
  </si>
  <si>
    <t xml:space="preserve">Reported Cases </t>
  </si>
  <si>
    <t>Average</t>
  </si>
  <si>
    <t>Hand Hygiene Compliance Monitoring (HHCM) ROI Model 2-                           1% Improvement in Compliance</t>
  </si>
  <si>
    <t>Hand Hygiene Compliance Monitoring  (HHCM) ROI Model 3- All U.S. HAI's</t>
  </si>
  <si>
    <t>Author- R. Douglas Scott II, Economist, Division of Healthcare Quality Promotion National Center for Preparedness, Detection, and Control of Infectious Diseases, Coordinating Center for Infectious Diseases, Centers for Disease contro and Prevention, March</t>
  </si>
  <si>
    <r>
      <rPr>
        <sz val="8"/>
        <rFont val="+mj-lt"/>
      </rPr>
      <t>2)</t>
    </r>
    <r>
      <rPr>
        <sz val="8"/>
        <color rgb="FF629DD1"/>
        <rFont val="+mj-lt"/>
      </rPr>
      <t xml:space="preserve"> </t>
    </r>
    <r>
      <rPr>
        <sz val="8"/>
        <color rgb="FF000000"/>
        <rFont val="Arial"/>
        <family val="2"/>
      </rPr>
      <t>Pittet D. compliance with hand disinfection and its impact on hospital acquired infection.  Journal of Hospital infection, 2001 august; 48 (supplement A): S40-46.</t>
    </r>
  </si>
  <si>
    <t>If you could increase Hand Hygiene Compliance (2)</t>
  </si>
  <si>
    <t>*Assumes three dispensers per room</t>
  </si>
  <si>
    <t>Copyright HyResults, LLC 2014</t>
  </si>
  <si>
    <t>Variable Data Input</t>
  </si>
  <si>
    <t xml:space="preserve">Hand Hygiene Compliance Monitoring (HHCM) ROI Model 1-                   </t>
  </si>
  <si>
    <t>Variable</t>
  </si>
  <si>
    <t>Variable Input Data</t>
  </si>
  <si>
    <t>Average annual  cost of soap/sanitizer per bed</t>
  </si>
  <si>
    <t>Average cost of soap/sanitizer per bed</t>
  </si>
  <si>
    <t>Hospital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</si>
</sst>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19">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name val="Calibri"/>
      <family val="2"/>
      <scheme val="minor"/>
    </font>
    <font>
      <b/>
      <sz val="12"/>
      <color theme="1"/>
      <name val="Calibri"/>
      <family val="2"/>
      <scheme val="minor"/>
    </font>
    <font>
      <b/>
      <sz val="12"/>
      <name val="Calibri"/>
      <family val="2"/>
      <scheme val="minor"/>
    </font>
    <font>
      <b/>
      <sz val="11"/>
      <color theme="4" tint="-0.249977111117893"/>
      <name val="Calibri"/>
      <family val="2"/>
      <scheme val="minor"/>
    </font>
    <font>
      <sz val="12"/>
      <color theme="1"/>
      <name val="Calibri"/>
      <family val="2"/>
      <scheme val="minor"/>
    </font>
    <font>
      <sz val="8"/>
      <color theme="1"/>
      <name val="Calibri"/>
      <family val="2"/>
      <scheme val="minor"/>
    </font>
    <font>
      <sz val="14"/>
      <color rgb="FFFF0000"/>
      <name val="Calibri"/>
      <family val="2"/>
      <scheme val="minor"/>
    </font>
    <font>
      <sz val="14"/>
      <color theme="0"/>
      <name val="Calibri"/>
      <family val="2"/>
      <scheme val="minor"/>
    </font>
    <font>
      <sz val="8"/>
      <color rgb="FF629DD1"/>
      <name val="+mj-lt"/>
    </font>
    <font>
      <sz val="8"/>
      <color rgb="FF000000"/>
      <name val="Arial"/>
      <family val="2"/>
    </font>
    <font>
      <sz val="8"/>
      <name val="+mj-lt"/>
    </font>
    <font>
      <sz val="11"/>
      <color theme="1"/>
      <name val="Wingdings"/>
      <charset val="2"/>
    </font>
    <font>
      <i/>
      <sz val="11"/>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5" fillId="0" borderId="0" xfId="0" applyFont="1" applyAlignment="1">
      <alignment wrapText="1"/>
    </xf>
    <xf numFmtId="0" fontId="0" fillId="0" borderId="0" xfId="0" applyAlignment="1">
      <alignment wrapText="1"/>
    </xf>
    <xf numFmtId="0" fontId="0" fillId="0" borderId="0" xfId="0" applyAlignment="1"/>
    <xf numFmtId="0" fontId="0" fillId="0" borderId="0" xfId="0" applyFill="1" applyAlignment="1">
      <alignment wrapText="1"/>
    </xf>
    <xf numFmtId="0" fontId="0" fillId="0" borderId="0" xfId="0" applyFill="1" applyAlignment="1"/>
    <xf numFmtId="0" fontId="0" fillId="0" borderId="2" xfId="0" applyBorder="1" applyAlignment="1">
      <alignment wrapText="1"/>
    </xf>
    <xf numFmtId="0" fontId="6" fillId="2" borderId="2" xfId="0" applyFont="1" applyFill="1" applyBorder="1" applyAlignment="1">
      <alignment wrapText="1"/>
    </xf>
    <xf numFmtId="3" fontId="0" fillId="0" borderId="2" xfId="0" applyNumberFormat="1" applyBorder="1" applyAlignment="1">
      <alignment wrapText="1"/>
    </xf>
    <xf numFmtId="9" fontId="0" fillId="2" borderId="2" xfId="3" applyFont="1" applyFill="1" applyBorder="1" applyAlignment="1">
      <alignment wrapText="1"/>
    </xf>
    <xf numFmtId="164" fontId="0" fillId="2" borderId="2" xfId="2" applyNumberFormat="1" applyFont="1" applyFill="1" applyBorder="1" applyAlignment="1">
      <alignment wrapText="1"/>
    </xf>
    <xf numFmtId="164" fontId="0" fillId="0" borderId="2" xfId="2" applyNumberFormat="1" applyFont="1" applyBorder="1" applyAlignment="1">
      <alignment wrapText="1"/>
    </xf>
    <xf numFmtId="165" fontId="0" fillId="0" borderId="2" xfId="1" applyNumberFormat="1" applyFont="1" applyBorder="1" applyAlignment="1">
      <alignment wrapText="1"/>
    </xf>
    <xf numFmtId="44" fontId="0" fillId="0" borderId="2" xfId="2" applyNumberFormat="1" applyFont="1" applyBorder="1" applyAlignment="1">
      <alignment wrapText="1"/>
    </xf>
    <xf numFmtId="164" fontId="0" fillId="0" borderId="0" xfId="2" applyNumberFormat="1" applyFont="1" applyAlignment="1">
      <alignment wrapText="1"/>
    </xf>
    <xf numFmtId="0" fontId="0" fillId="0" borderId="2" xfId="0" applyFill="1" applyBorder="1" applyAlignment="1">
      <alignment wrapText="1"/>
    </xf>
    <xf numFmtId="0" fontId="5" fillId="3" borderId="0" xfId="0" applyFont="1" applyFill="1" applyAlignment="1">
      <alignment wrapText="1"/>
    </xf>
    <xf numFmtId="0" fontId="5" fillId="0" borderId="0" xfId="0" applyFont="1" applyFill="1" applyAlignment="1">
      <alignment wrapText="1"/>
    </xf>
    <xf numFmtId="0" fontId="4" fillId="0" borderId="2" xfId="0" applyFont="1" applyBorder="1" applyAlignment="1">
      <alignment wrapText="1"/>
    </xf>
    <xf numFmtId="0" fontId="7" fillId="8" borderId="2" xfId="0" applyFont="1" applyFill="1" applyBorder="1" applyAlignment="1">
      <alignment wrapText="1"/>
    </xf>
    <xf numFmtId="164" fontId="8" fillId="8" borderId="2" xfId="2" applyNumberFormat="1" applyFont="1" applyFill="1" applyBorder="1" applyAlignment="1">
      <alignment wrapText="1"/>
    </xf>
    <xf numFmtId="0" fontId="0" fillId="2" borderId="2" xfId="2" applyNumberFormat="1" applyFont="1" applyFill="1" applyBorder="1" applyAlignment="1">
      <alignment wrapText="1"/>
    </xf>
    <xf numFmtId="0" fontId="9" fillId="0" borderId="2" xfId="0" applyFont="1" applyBorder="1" applyAlignment="1">
      <alignment wrapText="1"/>
    </xf>
    <xf numFmtId="0" fontId="10" fillId="7" borderId="2" xfId="0" applyFont="1" applyFill="1" applyBorder="1" applyAlignment="1">
      <alignment horizontal="left" wrapText="1"/>
    </xf>
    <xf numFmtId="0" fontId="10" fillId="0" borderId="2" xfId="0" applyFont="1" applyBorder="1" applyAlignment="1">
      <alignment horizontal="left" wrapText="1"/>
    </xf>
    <xf numFmtId="0" fontId="0" fillId="2" borderId="2" xfId="0" applyFill="1" applyBorder="1" applyAlignment="1">
      <alignment wrapText="1"/>
    </xf>
    <xf numFmtId="0" fontId="0" fillId="10" borderId="2" xfId="0" applyFill="1" applyBorder="1" applyAlignment="1">
      <alignment wrapText="1"/>
    </xf>
    <xf numFmtId="9" fontId="0" fillId="10" borderId="2" xfId="3" applyFont="1" applyFill="1" applyBorder="1" applyAlignment="1">
      <alignment wrapText="1"/>
    </xf>
    <xf numFmtId="164" fontId="0" fillId="10" borderId="2" xfId="2" applyNumberFormat="1" applyFont="1" applyFill="1" applyBorder="1" applyAlignment="1">
      <alignment wrapText="1"/>
    </xf>
    <xf numFmtId="6" fontId="0" fillId="0" borderId="2" xfId="3" applyNumberFormat="1" applyFont="1" applyFill="1" applyBorder="1" applyAlignment="1">
      <alignment wrapText="1"/>
    </xf>
    <xf numFmtId="165" fontId="0" fillId="10" borderId="2" xfId="1" applyNumberFormat="1" applyFont="1" applyFill="1" applyBorder="1" applyAlignment="1">
      <alignment wrapText="1"/>
    </xf>
    <xf numFmtId="1" fontId="0" fillId="10" borderId="2" xfId="0" applyNumberFormat="1" applyFill="1" applyBorder="1" applyAlignment="1">
      <alignment wrapText="1"/>
    </xf>
    <xf numFmtId="164" fontId="0" fillId="0" borderId="2" xfId="2" applyNumberFormat="1" applyFont="1" applyFill="1" applyBorder="1" applyAlignment="1">
      <alignment wrapText="1"/>
    </xf>
    <xf numFmtId="0" fontId="0" fillId="8" borderId="2" xfId="0" applyFill="1" applyBorder="1" applyAlignment="1">
      <alignment wrapText="1"/>
    </xf>
    <xf numFmtId="164" fontId="6" fillId="8" borderId="2" xfId="2" applyNumberFormat="1" applyFont="1" applyFill="1" applyBorder="1" applyAlignment="1">
      <alignment wrapText="1"/>
    </xf>
    <xf numFmtId="166" fontId="0" fillId="0" borderId="2" xfId="3" applyNumberFormat="1" applyFont="1" applyFill="1" applyBorder="1" applyAlignment="1">
      <alignment wrapText="1"/>
    </xf>
    <xf numFmtId="0" fontId="11" fillId="0" borderId="0" xfId="0" quotePrefix="1" applyFont="1" applyAlignment="1">
      <alignment wrapText="1"/>
    </xf>
    <xf numFmtId="0" fontId="5" fillId="0" borderId="0" xfId="0" applyFont="1"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xf numFmtId="0" fontId="0" fillId="0" borderId="7" xfId="0" applyBorder="1" applyAlignment="1">
      <alignment wrapText="1"/>
    </xf>
    <xf numFmtId="0" fontId="0" fillId="0" borderId="0" xfId="0" applyFill="1" applyBorder="1" applyAlignment="1"/>
    <xf numFmtId="0" fontId="0" fillId="0" borderId="8" xfId="0" applyBorder="1" applyAlignment="1">
      <alignment wrapText="1"/>
    </xf>
    <xf numFmtId="165" fontId="0" fillId="0" borderId="9" xfId="1" applyNumberFormat="1" applyFont="1" applyBorder="1" applyAlignment="1">
      <alignment wrapText="1"/>
    </xf>
    <xf numFmtId="9" fontId="0" fillId="0" borderId="2" xfId="0" applyNumberFormat="1" applyBorder="1" applyAlignment="1">
      <alignment wrapText="1"/>
    </xf>
    <xf numFmtId="9" fontId="0" fillId="0" borderId="9" xfId="0" applyNumberFormat="1" applyBorder="1" applyAlignment="1">
      <alignment wrapText="1"/>
    </xf>
    <xf numFmtId="164" fontId="0" fillId="2" borderId="9" xfId="2" applyNumberFormat="1" applyFont="1" applyFill="1" applyBorder="1" applyAlignment="1">
      <alignment wrapText="1"/>
    </xf>
    <xf numFmtId="43" fontId="0" fillId="0" borderId="2" xfId="0" applyNumberFormat="1" applyBorder="1" applyAlignment="1">
      <alignment wrapText="1"/>
    </xf>
    <xf numFmtId="43" fontId="0" fillId="0" borderId="9" xfId="0" applyNumberFormat="1" applyBorder="1" applyAlignment="1">
      <alignment wrapText="1"/>
    </xf>
    <xf numFmtId="164" fontId="0" fillId="0" borderId="9" xfId="2" applyNumberFormat="1" applyFont="1" applyBorder="1" applyAlignment="1">
      <alignment wrapText="1"/>
    </xf>
    <xf numFmtId="0" fontId="0" fillId="0" borderId="8" xfId="0" applyFill="1" applyBorder="1" applyAlignment="1">
      <alignment wrapText="1"/>
    </xf>
    <xf numFmtId="0" fontId="0" fillId="0" borderId="0" xfId="0" quotePrefix="1" applyFill="1" applyBorder="1" applyAlignment="1">
      <alignment wrapText="1"/>
    </xf>
    <xf numFmtId="43" fontId="0" fillId="0" borderId="0" xfId="0" applyNumberFormat="1" applyFill="1" applyBorder="1" applyAlignment="1"/>
    <xf numFmtId="9" fontId="0" fillId="0" borderId="0" xfId="3" applyFont="1" applyFill="1" applyBorder="1" applyAlignment="1">
      <alignment wrapText="1"/>
    </xf>
    <xf numFmtId="0" fontId="3" fillId="0" borderId="0" xfId="0" applyFont="1" applyFill="1" applyBorder="1" applyAlignment="1"/>
    <xf numFmtId="164" fontId="0" fillId="0" borderId="0" xfId="2" applyNumberFormat="1" applyFont="1" applyFill="1" applyBorder="1" applyAlignment="1">
      <alignment wrapText="1"/>
    </xf>
    <xf numFmtId="164" fontId="6" fillId="0" borderId="0" xfId="2" applyNumberFormat="1" applyFont="1" applyFill="1" applyBorder="1" applyAlignment="1">
      <alignment wrapText="1"/>
    </xf>
    <xf numFmtId="9" fontId="0" fillId="2" borderId="2" xfId="0" applyNumberFormat="1" applyFill="1" applyBorder="1" applyAlignment="1">
      <alignment wrapText="1"/>
    </xf>
    <xf numFmtId="164" fontId="0" fillId="0" borderId="9" xfId="2" applyNumberFormat="1" applyFont="1" applyFill="1" applyBorder="1" applyAlignment="1">
      <alignment wrapText="1"/>
    </xf>
    <xf numFmtId="9" fontId="0" fillId="2" borderId="9" xfId="0" applyNumberFormat="1" applyFill="1" applyBorder="1" applyAlignment="1">
      <alignment wrapText="1"/>
    </xf>
    <xf numFmtId="0" fontId="0" fillId="8" borderId="10" xfId="0" applyFill="1" applyBorder="1" applyAlignment="1">
      <alignment wrapText="1"/>
    </xf>
    <xf numFmtId="164" fontId="6" fillId="8" borderId="11" xfId="2" applyNumberFormat="1" applyFont="1" applyFill="1" applyBorder="1" applyAlignment="1">
      <alignment wrapText="1"/>
    </xf>
    <xf numFmtId="164" fontId="6" fillId="8" borderId="12" xfId="2" applyNumberFormat="1" applyFont="1" applyFill="1" applyBorder="1" applyAlignment="1">
      <alignment wrapText="1"/>
    </xf>
    <xf numFmtId="0" fontId="12" fillId="0" borderId="0" xfId="0" applyFont="1" applyAlignment="1">
      <alignment wrapText="1"/>
    </xf>
    <xf numFmtId="0" fontId="13" fillId="0" borderId="0" xfId="0" applyFont="1" applyFill="1" applyAlignment="1">
      <alignment wrapText="1"/>
    </xf>
    <xf numFmtId="0" fontId="0" fillId="5" borderId="2" xfId="0" applyFill="1" applyBorder="1" applyAlignment="1"/>
    <xf numFmtId="0" fontId="4" fillId="5" borderId="4" xfId="0" applyFont="1" applyFill="1" applyBorder="1" applyAlignment="1">
      <alignment wrapText="1"/>
    </xf>
    <xf numFmtId="0" fontId="4" fillId="5" borderId="6" xfId="0" applyFont="1" applyFill="1" applyBorder="1" applyAlignment="1">
      <alignment wrapText="1"/>
    </xf>
    <xf numFmtId="0" fontId="5" fillId="6" borderId="0" xfId="0" applyFont="1" applyFill="1" applyAlignment="1">
      <alignment wrapText="1"/>
    </xf>
    <xf numFmtId="0" fontId="0" fillId="6" borderId="2" xfId="0" applyFill="1" applyBorder="1" applyAlignment="1">
      <alignment wrapText="1"/>
    </xf>
    <xf numFmtId="44" fontId="0" fillId="2" borderId="2" xfId="2" applyFont="1" applyFill="1" applyBorder="1" applyAlignment="1">
      <alignment wrapText="1"/>
    </xf>
    <xf numFmtId="0" fontId="4"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18" fillId="0" borderId="0" xfId="0" applyFont="1" applyFill="1" applyBorder="1" applyAlignment="1">
      <alignment wrapText="1"/>
    </xf>
    <xf numFmtId="0" fontId="4" fillId="5" borderId="1" xfId="0" applyFont="1" applyFill="1" applyBorder="1" applyAlignment="1">
      <alignment horizontal="center" wrapText="1"/>
    </xf>
    <xf numFmtId="0" fontId="2" fillId="9" borderId="4" xfId="0" applyFont="1" applyFill="1" applyBorder="1" applyAlignment="1">
      <alignment horizontal="left" wrapText="1"/>
    </xf>
    <xf numFmtId="0" fontId="2" fillId="9" borderId="5" xfId="0" applyFont="1" applyFill="1" applyBorder="1" applyAlignment="1">
      <alignment horizontal="left" wrapText="1"/>
    </xf>
    <xf numFmtId="0" fontId="2" fillId="9" borderId="6" xfId="0" applyFont="1" applyFill="1" applyBorder="1" applyAlignment="1">
      <alignment horizontal="left" wrapText="1"/>
    </xf>
    <xf numFmtId="0" fontId="4" fillId="6" borderId="2" xfId="0" applyFont="1" applyFill="1" applyBorder="1" applyAlignment="1">
      <alignment horizontal="left" wrapText="1"/>
    </xf>
    <xf numFmtId="0" fontId="14" fillId="0" borderId="2" xfId="0" applyFont="1" applyBorder="1" applyAlignment="1">
      <alignment horizontal="left" vertical="center" wrapText="1" readingOrder="1"/>
    </xf>
    <xf numFmtId="0" fontId="4" fillId="4" borderId="2" xfId="0" applyFont="1" applyFill="1" applyBorder="1" applyAlignment="1">
      <alignment horizontal="center" wrapText="1"/>
    </xf>
    <xf numFmtId="0" fontId="0" fillId="0" borderId="3" xfId="0" applyBorder="1" applyAlignment="1">
      <alignment horizontal="left"/>
    </xf>
    <xf numFmtId="0" fontId="0" fillId="0" borderId="0" xfId="0" applyAlignment="1">
      <alignment horizontal="left"/>
    </xf>
    <xf numFmtId="0" fontId="0" fillId="0" borderId="3" xfId="0" quotePrefix="1" applyBorder="1" applyAlignment="1">
      <alignment horizontal="left" wrapText="1"/>
    </xf>
    <xf numFmtId="0" fontId="0" fillId="0" borderId="0" xfId="0" quotePrefix="1" applyAlignment="1">
      <alignment horizontal="left" wrapText="1"/>
    </xf>
    <xf numFmtId="0" fontId="11" fillId="0" borderId="2" xfId="0" applyFont="1" applyBorder="1" applyAlignment="1">
      <alignment horizontal="left" wrapText="1"/>
    </xf>
    <xf numFmtId="0" fontId="11" fillId="0" borderId="2" xfId="0" quotePrefix="1" applyFont="1" applyBorder="1" applyAlignment="1">
      <alignment horizontal="left" wrapText="1"/>
    </xf>
    <xf numFmtId="0" fontId="10" fillId="7" borderId="2" xfId="0" applyFont="1" applyFill="1" applyBorder="1" applyAlignment="1">
      <alignment horizontal="center" wrapText="1"/>
    </xf>
    <xf numFmtId="0" fontId="10" fillId="0" borderId="2" xfId="0" applyFont="1" applyBorder="1" applyAlignment="1">
      <alignment horizontal="center" wrapText="1"/>
    </xf>
    <xf numFmtId="0" fontId="12" fillId="0" borderId="0" xfId="0" applyFont="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22</xdr:row>
      <xdr:rowOff>0</xdr:rowOff>
    </xdr:from>
    <xdr:to>
      <xdr:col>0</xdr:col>
      <xdr:colOff>624841</xdr:colOff>
      <xdr:row>22</xdr:row>
      <xdr:rowOff>184785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859780"/>
          <a:ext cx="6096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34</xdr:row>
      <xdr:rowOff>152400</xdr:rowOff>
    </xdr:from>
    <xdr:to>
      <xdr:col>0</xdr:col>
      <xdr:colOff>609601</xdr:colOff>
      <xdr:row>36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753225"/>
          <a:ext cx="12954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view="pageBreakPreview" zoomScale="82" zoomScaleNormal="100" zoomScaleSheetLayoutView="82" workbookViewId="0">
      <selection activeCell="J20" sqref="J20"/>
    </sheetView>
  </sheetViews>
  <sheetFormatPr defaultColWidth="9.140625" defaultRowHeight="15"/>
  <cols>
    <col min="1" max="1" width="36.85546875" style="2" customWidth="1"/>
    <col min="2" max="2" width="24.5703125" style="2" customWidth="1"/>
    <col min="3" max="3" width="11" style="2" customWidth="1"/>
    <col min="4" max="4" width="9.140625" style="2"/>
    <col min="5" max="5" width="6.85546875" style="2" customWidth="1"/>
    <col min="6" max="6" width="9.140625" style="2" hidden="1" customWidth="1"/>
    <col min="7" max="7" width="0.42578125" style="2" customWidth="1"/>
    <col min="8" max="8" width="9.140625" style="2" hidden="1" customWidth="1"/>
    <col min="9" max="16384" width="9.140625" style="2"/>
  </cols>
  <sheetData>
    <row r="1" spans="1:19" s="1" customFormat="1" ht="56.25">
      <c r="A1" s="16" t="s">
        <v>68</v>
      </c>
      <c r="B1" s="64" t="s">
        <v>54</v>
      </c>
    </row>
    <row r="2" spans="1:19" s="1" customFormat="1" ht="18.75">
      <c r="A2" s="17"/>
    </row>
    <row r="3" spans="1:19">
      <c r="A3" s="2" t="s">
        <v>18</v>
      </c>
      <c r="B3" s="25" t="s">
        <v>67</v>
      </c>
      <c r="C3" s="3"/>
    </row>
    <row r="4" spans="1:19">
      <c r="A4" s="2" t="s">
        <v>0</v>
      </c>
      <c r="B4" s="4"/>
      <c r="C4" s="5"/>
      <c r="D4" s="4"/>
      <c r="E4" s="4"/>
      <c r="F4" s="4"/>
      <c r="G4" s="4"/>
    </row>
    <row r="5" spans="1:19">
      <c r="B5" s="4"/>
      <c r="C5" s="5"/>
      <c r="D5" s="4"/>
      <c r="E5" s="4"/>
      <c r="F5" s="4"/>
      <c r="G5" s="4"/>
    </row>
    <row r="6" spans="1:19" ht="42.75" customHeight="1">
      <c r="A6" s="76" t="s">
        <v>19</v>
      </c>
      <c r="B6" s="76"/>
      <c r="C6" s="3"/>
      <c r="D6" s="3"/>
      <c r="E6" s="3"/>
      <c r="F6" s="3"/>
      <c r="G6" s="3"/>
      <c r="H6" s="3"/>
      <c r="I6" s="3"/>
      <c r="J6" s="3"/>
      <c r="K6" s="3"/>
      <c r="L6" s="3"/>
    </row>
    <row r="7" spans="1:19">
      <c r="A7" s="6" t="s">
        <v>58</v>
      </c>
      <c r="B7" s="7">
        <v>99</v>
      </c>
      <c r="C7" s="3" t="s">
        <v>69</v>
      </c>
      <c r="D7" s="3"/>
      <c r="E7" s="3"/>
      <c r="F7" s="3"/>
      <c r="G7" s="3"/>
      <c r="H7" s="3"/>
      <c r="I7" s="3"/>
      <c r="J7" s="3"/>
      <c r="K7" s="3"/>
      <c r="L7" s="3"/>
    </row>
    <row r="8" spans="1:19" ht="30">
      <c r="A8" s="6" t="s">
        <v>55</v>
      </c>
      <c r="B8" s="10">
        <f>(20549+25903)/2</f>
        <v>23226</v>
      </c>
      <c r="C8" s="3" t="s">
        <v>69</v>
      </c>
      <c r="D8" s="3"/>
      <c r="E8" s="3"/>
      <c r="F8" s="3"/>
      <c r="G8" s="3"/>
      <c r="H8" s="3"/>
      <c r="I8" s="3"/>
      <c r="J8" s="3"/>
      <c r="K8" s="3"/>
      <c r="L8" s="3"/>
    </row>
    <row r="9" spans="1:19">
      <c r="A9" s="6" t="s">
        <v>1</v>
      </c>
      <c r="B9" s="9">
        <v>0.5</v>
      </c>
      <c r="C9" s="3" t="s">
        <v>69</v>
      </c>
      <c r="D9" s="3"/>
      <c r="E9" s="3"/>
      <c r="F9" s="3"/>
      <c r="G9" s="3"/>
      <c r="H9" s="3"/>
      <c r="I9" s="3"/>
      <c r="J9" s="3"/>
      <c r="K9" s="3"/>
      <c r="L9" s="3"/>
    </row>
    <row r="10" spans="1:19">
      <c r="A10" s="6" t="s">
        <v>2</v>
      </c>
      <c r="B10" s="11">
        <f>B7*B8</f>
        <v>2299374</v>
      </c>
      <c r="C10" s="3"/>
      <c r="D10" s="3"/>
      <c r="E10" s="3"/>
      <c r="F10" s="3"/>
      <c r="G10" s="3"/>
      <c r="H10" s="3"/>
      <c r="I10" s="3"/>
      <c r="J10" s="5"/>
      <c r="K10" s="5"/>
      <c r="L10" s="5"/>
      <c r="M10" s="4"/>
      <c r="N10" s="4"/>
      <c r="O10" s="4"/>
      <c r="P10" s="4"/>
      <c r="Q10" s="4"/>
      <c r="R10" s="4"/>
      <c r="S10" s="4"/>
    </row>
    <row r="11" spans="1:19">
      <c r="A11" s="6" t="s">
        <v>3</v>
      </c>
      <c r="B11" s="11">
        <f>B9*B10</f>
        <v>1149687</v>
      </c>
      <c r="C11" s="3"/>
      <c r="D11" s="3"/>
      <c r="E11" s="3"/>
      <c r="F11" s="3"/>
      <c r="G11" s="3"/>
      <c r="H11" s="3"/>
      <c r="I11" s="3"/>
      <c r="J11" s="5"/>
      <c r="K11" s="5"/>
      <c r="L11" s="5"/>
      <c r="M11" s="4"/>
      <c r="N11" s="4"/>
      <c r="O11" s="4"/>
      <c r="P11" s="4"/>
      <c r="Q11" s="4"/>
      <c r="R11" s="4"/>
      <c r="S11" s="4"/>
    </row>
    <row r="12" spans="1:19" ht="30">
      <c r="A12" s="6" t="s">
        <v>4</v>
      </c>
      <c r="B12" s="9">
        <v>0.46</v>
      </c>
      <c r="C12" s="3" t="s">
        <v>69</v>
      </c>
      <c r="D12" s="3"/>
      <c r="E12" s="3"/>
      <c r="F12" s="3"/>
      <c r="G12" s="3"/>
      <c r="H12" s="3"/>
      <c r="I12" s="3"/>
      <c r="J12" s="3"/>
      <c r="K12" s="3"/>
      <c r="L12" s="3"/>
    </row>
    <row r="13" spans="1:19" ht="30">
      <c r="A13" s="6" t="s">
        <v>5</v>
      </c>
      <c r="B13" s="12">
        <f>B9*B7</f>
        <v>49.5</v>
      </c>
      <c r="C13" s="3"/>
      <c r="D13" s="3"/>
      <c r="E13" s="3"/>
      <c r="F13" s="3"/>
      <c r="G13" s="3"/>
      <c r="H13" s="3"/>
      <c r="I13" s="3"/>
      <c r="J13" s="3"/>
      <c r="K13" s="3"/>
      <c r="L13" s="3"/>
    </row>
    <row r="14" spans="1:19" ht="30">
      <c r="A14" s="6" t="s">
        <v>6</v>
      </c>
      <c r="B14" s="11">
        <f>B9*B10</f>
        <v>1149687</v>
      </c>
      <c r="C14" s="3"/>
      <c r="D14" s="3"/>
      <c r="E14" s="3"/>
      <c r="F14" s="3"/>
      <c r="G14" s="3"/>
      <c r="H14" s="3"/>
      <c r="I14" s="3"/>
      <c r="J14" s="3"/>
      <c r="K14" s="3"/>
      <c r="L14" s="3"/>
    </row>
    <row r="15" spans="1:19" ht="30">
      <c r="A15" s="6" t="s">
        <v>7</v>
      </c>
      <c r="B15" s="13">
        <f>B12*B14</f>
        <v>528856.02</v>
      </c>
      <c r="C15" s="3"/>
      <c r="D15" s="3"/>
      <c r="E15" s="3"/>
      <c r="F15" s="3"/>
      <c r="G15" s="3"/>
      <c r="H15" s="3"/>
      <c r="I15" s="3"/>
      <c r="J15" s="3"/>
      <c r="K15" s="3"/>
      <c r="L15" s="3"/>
    </row>
    <row r="16" spans="1:19">
      <c r="B16" s="14"/>
      <c r="C16" s="3"/>
      <c r="D16" s="3"/>
      <c r="E16" s="3"/>
      <c r="F16" s="3"/>
      <c r="G16" s="3"/>
      <c r="H16" s="3"/>
      <c r="I16" s="3"/>
      <c r="J16" s="3"/>
      <c r="K16" s="3"/>
      <c r="L16" s="3"/>
    </row>
    <row r="17" spans="1:12">
      <c r="A17" s="6" t="s">
        <v>20</v>
      </c>
      <c r="B17" s="21">
        <v>330</v>
      </c>
      <c r="C17" s="3" t="s">
        <v>69</v>
      </c>
      <c r="D17" s="3"/>
      <c r="E17" s="3"/>
      <c r="F17" s="3"/>
      <c r="G17" s="3"/>
      <c r="H17" s="3"/>
      <c r="I17" s="3"/>
      <c r="J17" s="3"/>
      <c r="K17" s="3"/>
      <c r="L17" s="3"/>
    </row>
    <row r="18" spans="1:12">
      <c r="A18" s="15" t="s">
        <v>8</v>
      </c>
      <c r="B18" s="10">
        <v>60</v>
      </c>
      <c r="C18" s="3" t="s">
        <v>69</v>
      </c>
      <c r="D18" s="3"/>
      <c r="E18" s="3"/>
      <c r="F18" s="3"/>
      <c r="G18" s="3"/>
      <c r="H18" s="3"/>
      <c r="I18" s="3"/>
      <c r="J18" s="3"/>
      <c r="K18" s="3"/>
      <c r="L18" s="3"/>
    </row>
    <row r="19" spans="1:12">
      <c r="A19" s="6" t="s">
        <v>9</v>
      </c>
      <c r="B19" s="11">
        <f>(B18*12)*B17</f>
        <v>237600</v>
      </c>
      <c r="C19" s="3"/>
      <c r="D19" s="3"/>
      <c r="E19" s="3"/>
      <c r="F19" s="3"/>
      <c r="G19" s="3"/>
      <c r="H19" s="3"/>
      <c r="I19" s="3"/>
      <c r="J19" s="3"/>
      <c r="K19" s="3"/>
      <c r="L19" s="3"/>
    </row>
    <row r="20" spans="1:12">
      <c r="A20" s="6"/>
      <c r="B20" s="11"/>
      <c r="C20" s="3"/>
      <c r="D20" s="3"/>
      <c r="E20" s="3"/>
      <c r="F20" s="3"/>
      <c r="G20" s="3"/>
      <c r="H20" s="3"/>
      <c r="I20" s="3"/>
      <c r="J20" s="3"/>
      <c r="K20" s="3"/>
      <c r="L20" s="3"/>
    </row>
    <row r="21" spans="1:12" ht="15.75">
      <c r="A21" s="19" t="s">
        <v>11</v>
      </c>
      <c r="B21" s="20">
        <f>B15-B19</f>
        <v>291256.02</v>
      </c>
      <c r="C21" s="3"/>
      <c r="D21" s="3"/>
      <c r="E21" s="3"/>
      <c r="F21" s="3"/>
      <c r="G21" s="3"/>
      <c r="H21" s="3"/>
      <c r="I21" s="3"/>
      <c r="J21" s="3"/>
      <c r="K21" s="3"/>
      <c r="L21" s="3"/>
    </row>
    <row r="22" spans="1:12">
      <c r="B22" s="14"/>
      <c r="C22" s="3"/>
      <c r="D22" s="3"/>
      <c r="E22" s="3"/>
      <c r="F22" s="3"/>
      <c r="G22" s="3"/>
      <c r="H22" s="3"/>
      <c r="I22" s="3"/>
      <c r="J22" s="3"/>
      <c r="K22" s="3"/>
      <c r="L22" s="3"/>
    </row>
    <row r="23" spans="1:12" ht="45">
      <c r="A23" s="22" t="s">
        <v>56</v>
      </c>
      <c r="B23" s="77" t="s">
        <v>12</v>
      </c>
      <c r="C23" s="78"/>
      <c r="D23" s="78"/>
      <c r="E23" s="78"/>
      <c r="F23" s="78"/>
      <c r="G23" s="78"/>
      <c r="H23" s="79"/>
    </row>
    <row r="25" spans="1:12" ht="47.25">
      <c r="A25" s="23" t="s">
        <v>13</v>
      </c>
      <c r="B25" s="23" t="s">
        <v>14</v>
      </c>
    </row>
    <row r="26" spans="1:12" ht="15.75">
      <c r="A26" s="24" t="s">
        <v>16</v>
      </c>
      <c r="B26" s="24" t="s">
        <v>17</v>
      </c>
    </row>
    <row r="27" spans="1:12">
      <c r="A27" s="18" t="s">
        <v>57</v>
      </c>
    </row>
    <row r="29" spans="1:12">
      <c r="A29" s="74" t="s">
        <v>66</v>
      </c>
    </row>
  </sheetData>
  <mergeCells count="2">
    <mergeCell ref="A6:B6"/>
    <mergeCell ref="B23:H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election activeCell="H25" sqref="H25"/>
    </sheetView>
  </sheetViews>
  <sheetFormatPr defaultColWidth="9.140625" defaultRowHeight="15"/>
  <cols>
    <col min="1" max="1" width="39.42578125" style="2" customWidth="1"/>
    <col min="2" max="2" width="24.5703125" style="2" customWidth="1"/>
    <col min="3" max="4" width="9.140625" style="2"/>
    <col min="5" max="5" width="6.85546875" style="2" customWidth="1"/>
    <col min="6" max="6" width="9.140625" style="2" hidden="1" customWidth="1"/>
    <col min="7" max="16384" width="9.140625" style="2"/>
  </cols>
  <sheetData>
    <row r="1" spans="1:10" s="1" customFormat="1" ht="56.25">
      <c r="A1" s="69" t="s">
        <v>60</v>
      </c>
      <c r="B1" s="64" t="s">
        <v>54</v>
      </c>
    </row>
    <row r="2" spans="1:10" s="17" customFormat="1" ht="18.75"/>
    <row r="3" spans="1:10">
      <c r="A3" s="2" t="s">
        <v>18</v>
      </c>
      <c r="B3" s="25" t="s">
        <v>70</v>
      </c>
      <c r="C3" s="3"/>
    </row>
    <row r="4" spans="1:10">
      <c r="A4" s="2" t="s">
        <v>0</v>
      </c>
      <c r="B4" s="4"/>
      <c r="C4" s="5"/>
      <c r="D4" s="4"/>
      <c r="E4" s="4"/>
      <c r="F4" s="4"/>
      <c r="G4" s="4"/>
    </row>
    <row r="5" spans="1:10">
      <c r="A5" s="82" t="s">
        <v>37</v>
      </c>
      <c r="B5" s="82"/>
      <c r="C5" s="3"/>
      <c r="D5" s="3"/>
      <c r="E5" s="3"/>
      <c r="F5" s="3"/>
      <c r="G5" s="3"/>
      <c r="H5" s="3"/>
      <c r="I5" s="3"/>
      <c r="J5" s="3"/>
    </row>
    <row r="6" spans="1:10">
      <c r="A6" s="6" t="s">
        <v>21</v>
      </c>
      <c r="B6" s="7">
        <v>200</v>
      </c>
      <c r="C6" s="3" t="s">
        <v>69</v>
      </c>
      <c r="D6" s="3"/>
      <c r="E6" s="3"/>
      <c r="F6" s="3"/>
      <c r="G6" s="3"/>
      <c r="H6" s="3"/>
      <c r="I6" s="3"/>
      <c r="J6" s="3"/>
    </row>
    <row r="7" spans="1:10" hidden="1">
      <c r="A7" s="6" t="s">
        <v>22</v>
      </c>
      <c r="B7" s="8" t="e">
        <f>(B6*#REF!)*365/3</f>
        <v>#REF!</v>
      </c>
      <c r="C7" s="83" t="s">
        <v>23</v>
      </c>
      <c r="D7" s="84"/>
      <c r="E7" s="84"/>
      <c r="F7" s="84"/>
      <c r="G7" s="3"/>
      <c r="H7" s="3"/>
      <c r="I7" s="3"/>
      <c r="J7" s="3"/>
    </row>
    <row r="8" spans="1:10" hidden="1">
      <c r="A8" s="26" t="s">
        <v>24</v>
      </c>
      <c r="B8" s="27">
        <v>0.01</v>
      </c>
      <c r="C8" s="3"/>
      <c r="D8" s="3"/>
      <c r="E8" s="3"/>
      <c r="F8" s="3"/>
      <c r="G8" s="3"/>
      <c r="H8" s="3"/>
      <c r="I8" s="3"/>
      <c r="J8" s="3"/>
    </row>
    <row r="9" spans="1:10" ht="45">
      <c r="A9" s="6" t="s">
        <v>33</v>
      </c>
      <c r="B9" s="32">
        <f>39650</f>
        <v>39650</v>
      </c>
      <c r="C9" s="3"/>
      <c r="D9" s="3"/>
      <c r="E9" s="3"/>
      <c r="F9" s="3"/>
      <c r="G9" s="3"/>
      <c r="H9" s="3"/>
      <c r="I9" s="3"/>
      <c r="J9" s="3"/>
    </row>
    <row r="10" spans="1:10" hidden="1">
      <c r="A10" s="26" t="s">
        <v>1</v>
      </c>
      <c r="B10" s="27">
        <v>0.5</v>
      </c>
      <c r="C10" s="3"/>
      <c r="D10" s="3"/>
      <c r="E10" s="3"/>
      <c r="F10" s="3"/>
      <c r="G10" s="3"/>
      <c r="H10" s="3"/>
      <c r="I10" s="3"/>
      <c r="J10" s="3"/>
    </row>
    <row r="11" spans="1:10" hidden="1">
      <c r="A11" s="26" t="s">
        <v>2</v>
      </c>
      <c r="B11" s="28" t="e">
        <f>B9*B18</f>
        <v>#REF!</v>
      </c>
      <c r="C11" s="3"/>
      <c r="D11" s="3"/>
      <c r="E11" s="3"/>
      <c r="F11" s="3"/>
      <c r="G11" s="3"/>
      <c r="H11" s="3"/>
      <c r="I11" s="3"/>
      <c r="J11" s="3"/>
    </row>
    <row r="12" spans="1:10" hidden="1">
      <c r="A12" s="26" t="s">
        <v>3</v>
      </c>
      <c r="B12" s="28" t="e">
        <f>B10*B11</f>
        <v>#REF!</v>
      </c>
      <c r="C12" s="3"/>
      <c r="D12" s="3"/>
      <c r="E12" s="3"/>
      <c r="F12" s="3"/>
      <c r="G12" s="3"/>
      <c r="H12" s="3"/>
      <c r="I12" s="3"/>
      <c r="J12" s="3"/>
    </row>
    <row r="13" spans="1:10" ht="30">
      <c r="A13" s="6" t="s">
        <v>64</v>
      </c>
      <c r="B13" s="9">
        <v>0.2</v>
      </c>
      <c r="C13" s="3" t="s">
        <v>69</v>
      </c>
      <c r="D13" s="3"/>
      <c r="E13" s="3"/>
      <c r="F13" s="3"/>
      <c r="G13" s="3"/>
      <c r="H13" s="3"/>
      <c r="I13" s="3"/>
      <c r="J13" s="3"/>
    </row>
    <row r="14" spans="1:10" ht="30">
      <c r="A14" s="6" t="s">
        <v>71</v>
      </c>
      <c r="B14" s="71"/>
      <c r="C14" s="3"/>
      <c r="D14" s="3"/>
      <c r="E14" s="3"/>
      <c r="F14" s="3"/>
      <c r="G14" s="3"/>
      <c r="H14" s="3"/>
      <c r="I14" s="3"/>
      <c r="J14" s="3"/>
    </row>
    <row r="15" spans="1:10">
      <c r="A15" s="6" t="s">
        <v>72</v>
      </c>
      <c r="B15" s="35">
        <f>B14*B6</f>
        <v>0</v>
      </c>
      <c r="C15" s="3"/>
      <c r="D15" s="3"/>
      <c r="E15" s="3"/>
      <c r="F15" s="3"/>
      <c r="G15" s="3"/>
      <c r="H15" s="3"/>
      <c r="I15" s="3"/>
      <c r="J15" s="3"/>
    </row>
    <row r="16" spans="1:10" ht="30">
      <c r="A16" s="15" t="s">
        <v>25</v>
      </c>
      <c r="B16" s="29">
        <f>B15*B13</f>
        <v>0</v>
      </c>
      <c r="C16" s="85"/>
      <c r="D16" s="86"/>
      <c r="E16" s="86"/>
      <c r="F16" s="86"/>
      <c r="G16" s="86"/>
      <c r="H16" s="86"/>
      <c r="I16" s="86"/>
      <c r="J16" s="3"/>
    </row>
    <row r="17" spans="1:10" ht="30" hidden="1">
      <c r="A17" s="26" t="s">
        <v>4</v>
      </c>
      <c r="B17" s="27">
        <v>0.5</v>
      </c>
      <c r="C17" s="3" t="s">
        <v>26</v>
      </c>
      <c r="D17" s="3"/>
      <c r="E17" s="3"/>
      <c r="F17" s="3"/>
      <c r="G17" s="3"/>
      <c r="H17" s="3"/>
      <c r="I17" s="3"/>
      <c r="J17" s="3"/>
    </row>
    <row r="18" spans="1:10" hidden="1">
      <c r="A18" s="26" t="s">
        <v>27</v>
      </c>
      <c r="B18" s="30" t="e">
        <f>B7*B8</f>
        <v>#REF!</v>
      </c>
      <c r="C18" s="3"/>
      <c r="D18" s="3"/>
      <c r="E18" s="3"/>
      <c r="F18" s="3"/>
      <c r="G18" s="3"/>
      <c r="H18" s="3"/>
      <c r="I18" s="3"/>
      <c r="J18" s="3"/>
    </row>
    <row r="19" spans="1:10" ht="30" hidden="1">
      <c r="A19" s="26" t="s">
        <v>5</v>
      </c>
      <c r="B19" s="30" t="e">
        <f>B18*B10</f>
        <v>#REF!</v>
      </c>
      <c r="C19" s="3"/>
      <c r="D19" s="3"/>
      <c r="E19" s="3"/>
      <c r="F19" s="3"/>
      <c r="G19" s="3"/>
      <c r="H19" s="3"/>
      <c r="I19" s="3"/>
      <c r="J19" s="3"/>
    </row>
    <row r="20" spans="1:10" hidden="1">
      <c r="A20" s="26" t="s">
        <v>28</v>
      </c>
      <c r="B20" s="27">
        <v>0.5</v>
      </c>
      <c r="C20" s="3" t="s">
        <v>29</v>
      </c>
      <c r="D20" s="3"/>
      <c r="E20" s="3"/>
      <c r="F20" s="3"/>
      <c r="G20" s="3"/>
      <c r="H20" s="3"/>
      <c r="I20" s="3"/>
      <c r="J20" s="3"/>
    </row>
    <row r="21" spans="1:10" hidden="1">
      <c r="A21" s="26" t="s">
        <v>30</v>
      </c>
      <c r="B21" s="31" t="e">
        <f>B20*B19</f>
        <v>#REF!</v>
      </c>
      <c r="C21" s="3"/>
      <c r="D21" s="3"/>
      <c r="E21" s="3"/>
      <c r="F21" s="3"/>
      <c r="G21" s="3"/>
      <c r="H21" s="3"/>
      <c r="I21" s="3"/>
      <c r="J21" s="3"/>
    </row>
    <row r="22" spans="1:10" ht="30.75" customHeight="1">
      <c r="A22" s="6" t="s">
        <v>31</v>
      </c>
      <c r="B22" s="11">
        <f>B13*100*B9</f>
        <v>793000</v>
      </c>
      <c r="C22" s="3"/>
      <c r="D22" s="3"/>
      <c r="E22" s="3"/>
      <c r="F22" s="3"/>
      <c r="G22" s="3"/>
      <c r="H22" s="3"/>
      <c r="I22" s="3"/>
      <c r="J22" s="3"/>
    </row>
    <row r="23" spans="1:10" hidden="1">
      <c r="A23" s="26" t="s">
        <v>32</v>
      </c>
      <c r="B23" s="28" t="e">
        <f>B21*B17*B9</f>
        <v>#REF!</v>
      </c>
      <c r="C23" s="3"/>
      <c r="D23" s="3"/>
      <c r="E23" s="3"/>
      <c r="F23" s="3"/>
      <c r="G23" s="3"/>
      <c r="H23" s="3"/>
      <c r="I23" s="3"/>
      <c r="J23" s="3"/>
    </row>
    <row r="24" spans="1:10">
      <c r="A24" s="15" t="s">
        <v>8</v>
      </c>
      <c r="B24" s="10">
        <v>60</v>
      </c>
      <c r="C24" s="3" t="s">
        <v>69</v>
      </c>
      <c r="D24" s="3"/>
      <c r="E24" s="3"/>
      <c r="F24" s="3"/>
      <c r="G24" s="3"/>
      <c r="H24" s="3"/>
      <c r="I24" s="3"/>
      <c r="J24" s="3"/>
    </row>
    <row r="25" spans="1:10">
      <c r="A25" s="6" t="s">
        <v>34</v>
      </c>
      <c r="B25" s="11">
        <f>B24*12*B6</f>
        <v>144000</v>
      </c>
      <c r="C25" s="3"/>
      <c r="D25" s="3"/>
      <c r="E25" s="3"/>
      <c r="F25" s="3"/>
      <c r="G25" s="3"/>
      <c r="H25" s="3"/>
      <c r="I25" s="3"/>
      <c r="J25" s="3"/>
    </row>
    <row r="26" spans="1:10" ht="45">
      <c r="A26" s="15" t="s">
        <v>38</v>
      </c>
      <c r="B26" s="11">
        <f>B25+B16</f>
        <v>144000</v>
      </c>
      <c r="C26" s="3"/>
      <c r="D26" s="3"/>
      <c r="E26" s="3"/>
      <c r="F26" s="3"/>
      <c r="G26" s="3"/>
      <c r="H26" s="3"/>
      <c r="I26" s="3"/>
      <c r="J26" s="3"/>
    </row>
    <row r="27" spans="1:10">
      <c r="A27" s="33" t="s">
        <v>11</v>
      </c>
      <c r="B27" s="34">
        <f>B22-B26</f>
        <v>649000</v>
      </c>
      <c r="C27" s="3"/>
      <c r="D27" s="3"/>
      <c r="E27" s="3"/>
      <c r="F27" s="3"/>
      <c r="G27" s="3"/>
      <c r="H27" s="3"/>
      <c r="I27" s="3"/>
      <c r="J27" s="3"/>
    </row>
    <row r="28" spans="1:10">
      <c r="B28" s="14"/>
      <c r="C28" s="3"/>
      <c r="D28" s="3"/>
      <c r="E28" s="3"/>
      <c r="F28" s="3"/>
      <c r="G28" s="3"/>
      <c r="H28" s="3"/>
      <c r="I28" s="3"/>
      <c r="J28" s="3"/>
    </row>
    <row r="29" spans="1:10" ht="86.25" customHeight="1">
      <c r="A29" s="80" t="s">
        <v>35</v>
      </c>
      <c r="B29" s="80"/>
      <c r="C29" s="80"/>
    </row>
    <row r="30" spans="1:10" ht="49.5" customHeight="1">
      <c r="A30" s="87" t="s">
        <v>36</v>
      </c>
      <c r="B30" s="87"/>
      <c r="C30" s="87"/>
    </row>
    <row r="31" spans="1:10" ht="25.5" customHeight="1">
      <c r="A31" s="88"/>
      <c r="B31" s="88"/>
      <c r="C31" s="88"/>
      <c r="D31" s="36"/>
      <c r="E31" s="36"/>
      <c r="F31" s="36"/>
      <c r="G31" s="36"/>
    </row>
    <row r="32" spans="1:10" ht="44.25" customHeight="1">
      <c r="A32" s="80" t="s">
        <v>53</v>
      </c>
      <c r="B32" s="80"/>
      <c r="C32" s="80"/>
      <c r="H32" s="73"/>
    </row>
    <row r="33" spans="1:3" ht="30.75" customHeight="1">
      <c r="A33" s="81" t="s">
        <v>63</v>
      </c>
      <c r="B33" s="81"/>
      <c r="C33" s="81"/>
    </row>
    <row r="34" spans="1:3">
      <c r="A34" s="72" t="s">
        <v>65</v>
      </c>
    </row>
    <row r="35" spans="1:3" ht="22.9" customHeight="1">
      <c r="A35" s="74" t="s">
        <v>66</v>
      </c>
    </row>
  </sheetData>
  <mergeCells count="8">
    <mergeCell ref="A32:C32"/>
    <mergeCell ref="A29:C29"/>
    <mergeCell ref="A33:C33"/>
    <mergeCell ref="A5:B5"/>
    <mergeCell ref="C7:F7"/>
    <mergeCell ref="C16:I16"/>
    <mergeCell ref="A30:C30"/>
    <mergeCell ref="A31:C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abSelected="1" view="pageBreakPreview" zoomScaleNormal="100" zoomScaleSheetLayoutView="100" workbookViewId="0">
      <selection activeCell="A4" sqref="A4"/>
    </sheetView>
  </sheetViews>
  <sheetFormatPr defaultColWidth="9.140625" defaultRowHeight="15"/>
  <cols>
    <col min="1" max="1" width="44" style="2" customWidth="1"/>
    <col min="2" max="2" width="13.28515625" style="2" customWidth="1"/>
    <col min="3" max="3" width="12.85546875" style="2" customWidth="1"/>
    <col min="4" max="4" width="10.140625" style="38" customWidth="1"/>
    <col min="5" max="5" width="19.5703125" style="2" customWidth="1"/>
    <col min="6" max="6" width="9.140625" style="2" hidden="1" customWidth="1"/>
    <col min="7" max="16384" width="9.140625" style="2"/>
  </cols>
  <sheetData>
    <row r="1" spans="1:19" s="1" customFormat="1" ht="37.5">
      <c r="A1" s="16" t="s">
        <v>61</v>
      </c>
      <c r="B1" s="91" t="s">
        <v>54</v>
      </c>
      <c r="C1" s="91"/>
      <c r="D1" s="37"/>
    </row>
    <row r="2" spans="1:19" s="1" customFormat="1" ht="18.75">
      <c r="A2" s="65"/>
      <c r="D2" s="37"/>
    </row>
    <row r="3" spans="1:19" ht="30">
      <c r="A3" s="2" t="s">
        <v>18</v>
      </c>
      <c r="B3" s="25" t="s">
        <v>70</v>
      </c>
      <c r="C3" s="3"/>
    </row>
    <row r="4" spans="1:19">
      <c r="A4" s="2" t="s">
        <v>73</v>
      </c>
      <c r="B4" s="4"/>
      <c r="C4" s="5"/>
      <c r="D4" s="39"/>
      <c r="E4" s="4"/>
      <c r="F4" s="4"/>
      <c r="G4" s="4"/>
    </row>
    <row r="5" spans="1:19" ht="21" customHeight="1">
      <c r="A5" s="67" t="s">
        <v>50</v>
      </c>
      <c r="B5" s="68"/>
      <c r="C5" s="66"/>
      <c r="D5" s="40"/>
      <c r="E5" s="3"/>
      <c r="F5" s="3"/>
      <c r="G5" s="3"/>
      <c r="H5" s="3"/>
      <c r="I5" s="3"/>
      <c r="J5" s="3"/>
      <c r="K5" s="3"/>
      <c r="L5" s="3"/>
    </row>
    <row r="6" spans="1:19" ht="19.5" customHeight="1">
      <c r="A6" s="41"/>
      <c r="B6" s="70" t="s">
        <v>51</v>
      </c>
      <c r="C6" s="70" t="s">
        <v>52</v>
      </c>
      <c r="I6" s="42"/>
      <c r="J6" s="3"/>
      <c r="K6" s="3"/>
      <c r="L6" s="3"/>
    </row>
    <row r="7" spans="1:19">
      <c r="A7" s="43" t="s">
        <v>44</v>
      </c>
      <c r="B7" s="12">
        <v>1700000</v>
      </c>
      <c r="C7" s="44">
        <v>1700000</v>
      </c>
      <c r="I7" s="42"/>
      <c r="J7" s="3"/>
      <c r="K7" s="3"/>
      <c r="L7" s="3"/>
    </row>
    <row r="8" spans="1:19">
      <c r="A8" s="43" t="s">
        <v>45</v>
      </c>
      <c r="B8" s="45">
        <v>0.2</v>
      </c>
      <c r="C8" s="46">
        <v>0.4</v>
      </c>
      <c r="I8" s="42"/>
      <c r="J8" s="3"/>
      <c r="K8" s="3"/>
      <c r="L8" s="3"/>
    </row>
    <row r="9" spans="1:19" ht="30">
      <c r="A9" s="43" t="s">
        <v>39</v>
      </c>
      <c r="B9" s="12">
        <f>B7*B8</f>
        <v>340000</v>
      </c>
      <c r="C9" s="44">
        <f>C7*C8</f>
        <v>680000</v>
      </c>
      <c r="I9" s="42"/>
      <c r="J9" s="3"/>
      <c r="K9" s="3"/>
      <c r="L9" s="3"/>
    </row>
    <row r="10" spans="1:19">
      <c r="A10" s="43" t="s">
        <v>46</v>
      </c>
      <c r="B10" s="12">
        <v>6000</v>
      </c>
      <c r="C10" s="44">
        <v>6000</v>
      </c>
      <c r="I10" s="42"/>
      <c r="J10" s="3"/>
      <c r="K10" s="3"/>
      <c r="L10" s="3"/>
    </row>
    <row r="11" spans="1:19">
      <c r="A11" s="43" t="s">
        <v>47</v>
      </c>
      <c r="B11" s="12">
        <f>B9/B10</f>
        <v>56.666666666666664</v>
      </c>
      <c r="C11" s="44">
        <f>C9/C10</f>
        <v>113.33333333333333</v>
      </c>
      <c r="I11" s="42"/>
      <c r="J11" s="3"/>
      <c r="K11" s="3"/>
      <c r="L11" s="3"/>
    </row>
    <row r="12" spans="1:19" ht="30">
      <c r="A12" s="43" t="s">
        <v>42</v>
      </c>
      <c r="B12" s="32">
        <v>20549</v>
      </c>
      <c r="C12" s="59">
        <v>25903</v>
      </c>
      <c r="D12" s="40"/>
      <c r="I12" s="42"/>
      <c r="J12" s="3"/>
      <c r="K12" s="3"/>
      <c r="L12" s="3"/>
    </row>
    <row r="13" spans="1:19">
      <c r="A13" s="43" t="s">
        <v>40</v>
      </c>
      <c r="B13" s="58">
        <v>0.4</v>
      </c>
      <c r="C13" s="60">
        <v>0.7</v>
      </c>
      <c r="I13" s="42"/>
      <c r="J13" s="3"/>
      <c r="K13" s="3"/>
      <c r="L13" s="3"/>
    </row>
    <row r="14" spans="1:19">
      <c r="A14" s="43" t="s">
        <v>48</v>
      </c>
      <c r="B14" s="48">
        <f>B11*B13</f>
        <v>22.666666666666668</v>
      </c>
      <c r="C14" s="49">
        <f>C11*C13</f>
        <v>79.333333333333329</v>
      </c>
      <c r="D14" s="40"/>
      <c r="I14" s="42"/>
      <c r="J14" s="5"/>
      <c r="K14" s="5"/>
      <c r="L14" s="5"/>
      <c r="M14" s="4"/>
      <c r="N14" s="4"/>
      <c r="O14" s="4"/>
      <c r="P14" s="4"/>
      <c r="Q14" s="4"/>
      <c r="R14" s="4"/>
      <c r="S14" s="4"/>
    </row>
    <row r="15" spans="1:19">
      <c r="A15" s="43" t="s">
        <v>49</v>
      </c>
      <c r="B15" s="11">
        <f>B14*B12</f>
        <v>465777.33333333337</v>
      </c>
      <c r="C15" s="50">
        <f>C14*C12</f>
        <v>2054971.3333333333</v>
      </c>
      <c r="I15" s="42"/>
      <c r="J15" s="5"/>
      <c r="K15" s="5"/>
      <c r="L15" s="5"/>
      <c r="M15" s="4"/>
      <c r="N15" s="4"/>
      <c r="O15" s="4"/>
      <c r="P15" s="4"/>
      <c r="Q15" s="4"/>
      <c r="R15" s="4"/>
      <c r="S15" s="4"/>
    </row>
    <row r="16" spans="1:19">
      <c r="A16" s="51" t="s">
        <v>41</v>
      </c>
      <c r="B16" s="10">
        <v>60</v>
      </c>
      <c r="C16" s="47">
        <v>60</v>
      </c>
      <c r="D16" s="38" t="s">
        <v>59</v>
      </c>
      <c r="I16" s="42"/>
      <c r="J16" s="5"/>
      <c r="K16" s="5"/>
      <c r="L16" s="5"/>
      <c r="M16" s="4"/>
      <c r="N16" s="4"/>
      <c r="O16" s="4"/>
      <c r="P16" s="4"/>
      <c r="Q16" s="4"/>
      <c r="R16" s="4"/>
      <c r="S16" s="4"/>
    </row>
    <row r="17" spans="1:12">
      <c r="A17" s="43" t="s">
        <v>43</v>
      </c>
      <c r="B17" s="11">
        <f>B16*200*12</f>
        <v>144000</v>
      </c>
      <c r="C17" s="50">
        <f>C16*200*12</f>
        <v>144000</v>
      </c>
      <c r="D17" s="52"/>
      <c r="E17" s="52"/>
      <c r="F17" s="52"/>
      <c r="G17" s="52"/>
      <c r="H17" s="52"/>
      <c r="I17" s="52"/>
      <c r="J17" s="3"/>
      <c r="K17" s="3"/>
      <c r="L17" s="3"/>
    </row>
    <row r="18" spans="1:12">
      <c r="A18" s="51" t="s">
        <v>10</v>
      </c>
      <c r="B18" s="11">
        <f>B17+20000</f>
        <v>164000</v>
      </c>
      <c r="C18" s="50">
        <f>C17+20000</f>
        <v>164000</v>
      </c>
      <c r="D18" s="42"/>
      <c r="E18" s="53"/>
      <c r="F18" s="42"/>
      <c r="G18" s="42"/>
      <c r="H18" s="42"/>
      <c r="I18" s="42"/>
      <c r="J18" s="3"/>
      <c r="K18" s="3"/>
      <c r="L18" s="3"/>
    </row>
    <row r="19" spans="1:12">
      <c r="A19" s="43"/>
      <c r="B19" s="11"/>
      <c r="C19" s="50"/>
      <c r="D19" s="42"/>
      <c r="E19" s="42"/>
      <c r="F19" s="42"/>
      <c r="G19" s="42"/>
      <c r="H19" s="42"/>
      <c r="I19" s="42"/>
      <c r="J19" s="3"/>
      <c r="K19" s="3"/>
      <c r="L19" s="3"/>
    </row>
    <row r="20" spans="1:12" ht="15.75" thickBot="1">
      <c r="A20" s="61" t="s">
        <v>11</v>
      </c>
      <c r="B20" s="62">
        <f>B15-B18</f>
        <v>301777.33333333337</v>
      </c>
      <c r="C20" s="63">
        <f>C15-C18</f>
        <v>1890971.3333333333</v>
      </c>
      <c r="D20" s="42"/>
      <c r="E20" s="42"/>
      <c r="F20" s="42"/>
      <c r="G20" s="42"/>
      <c r="H20" s="42"/>
      <c r="I20" s="42"/>
      <c r="J20" s="3"/>
      <c r="K20" s="3"/>
      <c r="L20" s="3"/>
    </row>
    <row r="21" spans="1:12">
      <c r="A21" s="39"/>
      <c r="B21" s="54"/>
      <c r="C21" s="55"/>
      <c r="D21" s="42"/>
      <c r="E21" s="42"/>
      <c r="F21" s="42"/>
      <c r="G21" s="42"/>
      <c r="H21" s="42"/>
      <c r="I21" s="42"/>
      <c r="J21" s="3"/>
      <c r="K21" s="3"/>
      <c r="L21" s="3"/>
    </row>
    <row r="22" spans="1:12" ht="59.25" customHeight="1">
      <c r="A22" s="22" t="s">
        <v>15</v>
      </c>
      <c r="I22" s="42"/>
      <c r="J22" s="3"/>
      <c r="K22" s="3"/>
      <c r="L22" s="3"/>
    </row>
    <row r="23" spans="1:12">
      <c r="D23" s="2"/>
      <c r="I23" s="42"/>
      <c r="J23" s="3"/>
      <c r="K23" s="3"/>
      <c r="L23" s="3"/>
    </row>
    <row r="24" spans="1:12" ht="48" customHeight="1">
      <c r="A24" s="23" t="s">
        <v>13</v>
      </c>
      <c r="B24" s="89" t="s">
        <v>14</v>
      </c>
      <c r="C24" s="89"/>
      <c r="D24" s="2"/>
      <c r="I24" s="42"/>
      <c r="J24" s="3"/>
      <c r="K24" s="3"/>
      <c r="L24" s="3"/>
    </row>
    <row r="25" spans="1:12" ht="15.75">
      <c r="A25" s="24" t="s">
        <v>16</v>
      </c>
      <c r="B25" s="90" t="s">
        <v>17</v>
      </c>
      <c r="C25" s="90"/>
      <c r="D25" s="2"/>
      <c r="I25" s="42"/>
      <c r="J25" s="3"/>
      <c r="K25" s="3"/>
      <c r="L25" s="3"/>
    </row>
    <row r="26" spans="1:12" ht="17.45" customHeight="1">
      <c r="A26" s="77"/>
      <c r="B26" s="78"/>
      <c r="C26" s="78"/>
      <c r="D26" s="78"/>
      <c r="E26" s="78"/>
      <c r="F26" s="78"/>
      <c r="G26" s="79"/>
      <c r="H26" s="42"/>
      <c r="I26" s="42"/>
      <c r="J26" s="3"/>
      <c r="K26" s="3"/>
      <c r="L26" s="3"/>
    </row>
    <row r="27" spans="1:12" ht="90">
      <c r="A27" s="39" t="s">
        <v>62</v>
      </c>
      <c r="B27" s="56"/>
      <c r="C27" s="42"/>
      <c r="D27" s="42"/>
      <c r="E27" s="42"/>
      <c r="F27" s="42"/>
      <c r="G27" s="42"/>
      <c r="H27" s="42"/>
      <c r="I27" s="42"/>
      <c r="J27" s="3"/>
      <c r="K27" s="3"/>
      <c r="L27" s="3"/>
    </row>
    <row r="28" spans="1:12">
      <c r="A28" s="39"/>
      <c r="B28" s="56"/>
      <c r="C28" s="42"/>
      <c r="D28" s="42"/>
      <c r="E28" s="42"/>
      <c r="F28" s="42"/>
      <c r="G28" s="42"/>
      <c r="H28" s="42"/>
      <c r="I28" s="42"/>
      <c r="J28" s="3"/>
      <c r="K28" s="3"/>
      <c r="L28" s="3"/>
    </row>
    <row r="29" spans="1:12">
      <c r="A29" s="75" t="s">
        <v>66</v>
      </c>
      <c r="B29" s="56"/>
      <c r="C29" s="42"/>
      <c r="D29" s="42"/>
      <c r="E29" s="42"/>
      <c r="F29" s="42"/>
      <c r="G29" s="42"/>
      <c r="H29" s="42"/>
      <c r="I29" s="42"/>
      <c r="J29" s="3"/>
      <c r="K29" s="3"/>
      <c r="L29" s="3"/>
    </row>
    <row r="30" spans="1:12">
      <c r="A30" s="39"/>
      <c r="B30" s="56"/>
      <c r="C30" s="42"/>
      <c r="D30" s="42"/>
      <c r="E30" s="42"/>
      <c r="F30" s="42"/>
      <c r="G30" s="42"/>
      <c r="H30" s="42"/>
      <c r="I30" s="42"/>
      <c r="J30" s="3"/>
      <c r="K30" s="3"/>
      <c r="L30" s="3"/>
    </row>
    <row r="31" spans="1:12">
      <c r="A31" s="39"/>
      <c r="B31" s="56"/>
      <c r="C31" s="42"/>
      <c r="D31" s="42"/>
      <c r="E31" s="42"/>
      <c r="F31" s="42"/>
      <c r="G31" s="42"/>
      <c r="H31" s="42"/>
      <c r="I31" s="42"/>
      <c r="J31" s="3"/>
      <c r="K31" s="3"/>
      <c r="L31" s="3"/>
    </row>
    <row r="32" spans="1:12">
      <c r="A32" s="39"/>
      <c r="B32" s="56"/>
      <c r="C32" s="42"/>
      <c r="D32" s="42"/>
      <c r="E32" s="42"/>
      <c r="F32" s="42"/>
      <c r="G32" s="42"/>
      <c r="H32" s="42"/>
      <c r="I32" s="42"/>
      <c r="J32" s="3"/>
      <c r="K32" s="3"/>
      <c r="L32" s="3"/>
    </row>
    <row r="33" spans="1:12">
      <c r="A33" s="39"/>
      <c r="B33" s="57"/>
      <c r="C33" s="42"/>
      <c r="D33" s="42"/>
      <c r="E33" s="42"/>
      <c r="F33" s="42"/>
      <c r="G33" s="42"/>
      <c r="H33" s="42"/>
      <c r="I33" s="42"/>
      <c r="J33" s="3"/>
      <c r="K33" s="3"/>
      <c r="L33" s="3"/>
    </row>
    <row r="34" spans="1:12">
      <c r="A34" s="39"/>
      <c r="B34" s="56"/>
      <c r="C34" s="42"/>
      <c r="D34" s="42"/>
      <c r="E34" s="42"/>
      <c r="F34" s="42"/>
      <c r="G34" s="42"/>
      <c r="H34" s="42"/>
      <c r="I34" s="42"/>
      <c r="J34" s="3"/>
      <c r="K34" s="3"/>
      <c r="L34" s="3"/>
    </row>
  </sheetData>
  <mergeCells count="4">
    <mergeCell ref="A26:G26"/>
    <mergeCell ref="B24:C24"/>
    <mergeCell ref="B25:C25"/>
    <mergeCell ref="B1:C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Reported HAI Cases</vt:lpstr>
      <vt:lpstr>Improved Compliance 1% Calc</vt:lpstr>
      <vt:lpstr>All US HAI's</vt:lpstr>
      <vt:lpstr>'All US HAI''s'!Print_Area</vt:lpstr>
      <vt:lpstr>'Improved Compliance 1% Calc'!Print_Area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grayson</dc:creator>
  <cp:lastModifiedBy>Grayson Martain</cp:lastModifiedBy>
  <cp:lastPrinted>2015-05-08T17:25:24Z</cp:lastPrinted>
  <dcterms:created xsi:type="dcterms:W3CDTF">2014-03-04T19:02:41Z</dcterms:created>
  <dcterms:modified xsi:type="dcterms:W3CDTF">2015-05-14T17:31:12Z</dcterms:modified>
</cp:coreProperties>
</file>